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drawings/drawing3.xml" ContentType="application/vnd.openxmlformats-officedocument.drawing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drawings/drawing4.xml" ContentType="application/vnd.openxmlformats-officedocument.drawing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drawings/drawing5.xml" ContentType="application/vnd.openxmlformats-officedocument.drawing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o\Desktop\"/>
    </mc:Choice>
  </mc:AlternateContent>
  <xr:revisionPtr revIDLastSave="0" documentId="8_{571039EA-211A-44C5-BC50-5B72FFFD7A55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kalkulacija_izdelka" sheetId="1" r:id="rId1"/>
    <sheet name="material" sheetId="2" r:id="rId2"/>
    <sheet name="surovina" sheetId="3" state="hidden" r:id="rId3"/>
    <sheet name="racun" sheetId="54" r:id="rId4"/>
    <sheet name="osn_sreds" sheetId="4" r:id="rId5"/>
    <sheet name="str_stroj1" sheetId="11" r:id="rId6"/>
    <sheet name="str_stroj2" sheetId="12" r:id="rId7"/>
    <sheet name="str_stroj3" sheetId="13" r:id="rId8"/>
    <sheet name="str_stroj4" sheetId="14" r:id="rId9"/>
    <sheet name="str_stroj5" sheetId="15" r:id="rId10"/>
    <sheet name="str_stroj6" sheetId="19" r:id="rId11"/>
    <sheet name="str_stroj7" sheetId="20" r:id="rId12"/>
    <sheet name="str_stroj8" sheetId="21" r:id="rId13"/>
    <sheet name="str_stroj9" sheetId="22" r:id="rId14"/>
    <sheet name="str_stroj10" sheetId="23" r:id="rId15"/>
    <sheet name="str_stroj11" sheetId="24" r:id="rId16"/>
    <sheet name="str_stroj12" sheetId="34" r:id="rId17"/>
    <sheet name="str_stroj13" sheetId="35" r:id="rId18"/>
    <sheet name="str_stroj14" sheetId="36" r:id="rId19"/>
    <sheet name="str_stroj15" sheetId="37" r:id="rId20"/>
    <sheet name="str_stroj16" sheetId="38" r:id="rId21"/>
    <sheet name="str_stroj17" sheetId="39" r:id="rId22"/>
    <sheet name="str_stroj18" sheetId="40" r:id="rId23"/>
    <sheet name="str_stroj19" sheetId="41" r:id="rId24"/>
    <sheet name="str_stroj20" sheetId="42" r:id="rId25"/>
    <sheet name="drob_inven" sheetId="5" r:id="rId26"/>
    <sheet name="inven1" sheetId="16" r:id="rId27"/>
    <sheet name="inven2" sheetId="17" r:id="rId28"/>
    <sheet name="inven3" sheetId="18" r:id="rId29"/>
    <sheet name="inven4" sheetId="25" r:id="rId30"/>
    <sheet name="inven5" sheetId="26" r:id="rId31"/>
    <sheet name="inven6" sheetId="27" r:id="rId32"/>
    <sheet name="inven7" sheetId="28" r:id="rId33"/>
    <sheet name="inven8" sheetId="29" r:id="rId34"/>
    <sheet name="inven9" sheetId="30" r:id="rId35"/>
    <sheet name="inven10" sheetId="31" r:id="rId36"/>
    <sheet name="inven11" sheetId="32" r:id="rId37"/>
    <sheet name="inven12" sheetId="33" r:id="rId38"/>
    <sheet name="inven13" sheetId="53" r:id="rId39"/>
    <sheet name="inven14" sheetId="52" r:id="rId40"/>
    <sheet name="inven15" sheetId="51" r:id="rId41"/>
    <sheet name="inven16" sheetId="50" r:id="rId42"/>
    <sheet name="inven17" sheetId="49" r:id="rId43"/>
    <sheet name="inven18" sheetId="48" r:id="rId44"/>
    <sheet name="inven19" sheetId="47" r:id="rId45"/>
    <sheet name="inven20" sheetId="46" r:id="rId46"/>
    <sheet name="delo" sheetId="6" r:id="rId47"/>
    <sheet name="storitve" sheetId="7" r:id="rId48"/>
    <sheet name="cenik_stor" sheetId="9" state="hidden" r:id="rId49"/>
    <sheet name="št.del. ur" sheetId="10" state="hidden" r:id="rId50"/>
  </sheets>
  <calcPr calcId="191029"/>
</workbook>
</file>

<file path=xl/calcChain.xml><?xml version="1.0" encoding="utf-8"?>
<calcChain xmlns="http://schemas.openxmlformats.org/spreadsheetml/2006/main">
  <c r="F7" i="7" l="1"/>
  <c r="J26" i="2" l="1"/>
  <c r="H21" i="54" l="1"/>
  <c r="E42" i="2"/>
  <c r="F42" i="2" s="1"/>
  <c r="E40" i="2"/>
  <c r="F40" i="2" s="1"/>
  <c r="E38" i="2"/>
  <c r="F38" i="2" s="1"/>
  <c r="D34" i="2"/>
  <c r="D32" i="2"/>
  <c r="E36" i="2"/>
  <c r="D36" i="2"/>
  <c r="D35" i="2"/>
  <c r="E32" i="2"/>
  <c r="E34" i="2"/>
  <c r="D33" i="2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G9" i="2"/>
  <c r="J9" i="2" s="1"/>
  <c r="G10" i="2"/>
  <c r="G11" i="2"/>
  <c r="J11" i="2" s="1"/>
  <c r="G12" i="2"/>
  <c r="G13" i="2"/>
  <c r="G14" i="2"/>
  <c r="G15" i="2"/>
  <c r="J15" i="2" s="1"/>
  <c r="G16" i="2"/>
  <c r="J16" i="2" s="1"/>
  <c r="G17" i="2"/>
  <c r="J17" i="2" s="1"/>
  <c r="G18" i="2"/>
  <c r="G19" i="2"/>
  <c r="J19" i="2" s="1"/>
  <c r="G20" i="2"/>
  <c r="J20" i="2" s="1"/>
  <c r="G21" i="2"/>
  <c r="J21" i="2" s="1"/>
  <c r="G22" i="2"/>
  <c r="G23" i="2"/>
  <c r="J23" i="2" s="1"/>
  <c r="G24" i="2"/>
  <c r="G25" i="2"/>
  <c r="J25" i="2" s="1"/>
  <c r="J5" i="2"/>
  <c r="J10" i="2"/>
  <c r="J12" i="2"/>
  <c r="J13" i="2"/>
  <c r="J14" i="2"/>
  <c r="J18" i="2"/>
  <c r="J22" i="2"/>
  <c r="J24" i="2"/>
  <c r="G3" i="2"/>
  <c r="J3" i="2" s="1"/>
  <c r="G4" i="2"/>
  <c r="J4" i="2" s="1"/>
  <c r="G5" i="2"/>
  <c r="G6" i="2"/>
  <c r="J6" i="2" s="1"/>
  <c r="G7" i="2"/>
  <c r="J7" i="2" s="1"/>
  <c r="G8" i="2"/>
  <c r="J8" i="2" s="1"/>
  <c r="G2" i="2"/>
  <c r="J2" i="2" s="1"/>
  <c r="E3" i="2"/>
  <c r="E4" i="2"/>
  <c r="E5" i="2"/>
  <c r="E6" i="2"/>
  <c r="E7" i="2"/>
  <c r="E8" i="2"/>
  <c r="E2" i="2"/>
  <c r="E28" i="2" s="1"/>
  <c r="D28" i="2"/>
  <c r="G27" i="2" l="1"/>
  <c r="J27" i="2"/>
  <c r="B6" i="1" s="1"/>
  <c r="AW22" i="54"/>
  <c r="AW23" i="54"/>
  <c r="AW24" i="54"/>
  <c r="AW25" i="54"/>
  <c r="AW26" i="54"/>
  <c r="AW27" i="54"/>
  <c r="AW28" i="54"/>
  <c r="AW29" i="54"/>
  <c r="AW30" i="54"/>
  <c r="AW31" i="54"/>
  <c r="AW32" i="54"/>
  <c r="AW33" i="54"/>
  <c r="AW34" i="54"/>
  <c r="AW35" i="54"/>
  <c r="AW36" i="54"/>
  <c r="AW37" i="54"/>
  <c r="AW38" i="54"/>
  <c r="AW39" i="54"/>
  <c r="AW40" i="54"/>
  <c r="AW41" i="54"/>
  <c r="AW42" i="54"/>
  <c r="AW43" i="54"/>
  <c r="AW44" i="54"/>
  <c r="AW45" i="54"/>
  <c r="AW21" i="54"/>
  <c r="H47" i="54"/>
  <c r="AE47" i="54"/>
  <c r="AR47" i="54" s="1"/>
  <c r="AY47" i="54" s="1"/>
  <c r="AE46" i="54"/>
  <c r="AE22" i="54"/>
  <c r="AE23" i="54"/>
  <c r="AE24" i="54"/>
  <c r="AE25" i="54"/>
  <c r="AE26" i="54"/>
  <c r="AE27" i="54"/>
  <c r="AE28" i="54"/>
  <c r="AE29" i="54"/>
  <c r="AE30" i="54"/>
  <c r="AE31" i="54"/>
  <c r="AE32" i="54"/>
  <c r="AE33" i="54"/>
  <c r="AE34" i="54"/>
  <c r="AE35" i="54"/>
  <c r="AE36" i="54"/>
  <c r="AE37" i="54"/>
  <c r="AE38" i="54"/>
  <c r="AE39" i="54"/>
  <c r="AE40" i="54"/>
  <c r="AE41" i="54"/>
  <c r="AE42" i="54"/>
  <c r="AE43" i="54"/>
  <c r="AE44" i="54"/>
  <c r="AE45" i="54"/>
  <c r="AE21" i="54"/>
  <c r="X46" i="54"/>
  <c r="H46" i="54"/>
  <c r="H22" i="54"/>
  <c r="H23" i="54"/>
  <c r="H24" i="54"/>
  <c r="H25" i="54"/>
  <c r="H26" i="54"/>
  <c r="H27" i="54"/>
  <c r="H28" i="54"/>
  <c r="H29" i="54"/>
  <c r="H30" i="54"/>
  <c r="H31" i="54"/>
  <c r="H32" i="54"/>
  <c r="H33" i="54"/>
  <c r="H34" i="54"/>
  <c r="H35" i="54"/>
  <c r="H36" i="54"/>
  <c r="H37" i="54"/>
  <c r="H38" i="54"/>
  <c r="H39" i="54"/>
  <c r="H40" i="54"/>
  <c r="H41" i="54"/>
  <c r="H42" i="54"/>
  <c r="H43" i="54"/>
  <c r="H44" i="54"/>
  <c r="H45" i="54"/>
  <c r="AR46" i="54" l="1"/>
  <c r="AY46" i="54" s="1"/>
  <c r="BA46" i="54" s="1"/>
  <c r="BA47" i="54"/>
  <c r="AR50" i="54" l="1"/>
  <c r="AW50" i="54"/>
  <c r="X31" i="54"/>
  <c r="AR31" i="54" s="1"/>
  <c r="X25" i="54"/>
  <c r="AR25" i="54" s="1"/>
  <c r="X42" i="54" l="1"/>
  <c r="AR42" i="54" s="1"/>
  <c r="AY25" i="54"/>
  <c r="BA25" i="54" s="1"/>
  <c r="X36" i="54"/>
  <c r="AR36" i="54" s="1"/>
  <c r="X32" i="54"/>
  <c r="AR32" i="54" s="1"/>
  <c r="X39" i="54"/>
  <c r="AR39" i="54" s="1"/>
  <c r="X43" i="54"/>
  <c r="AR43" i="54" s="1"/>
  <c r="X34" i="54"/>
  <c r="AR34" i="54" s="1"/>
  <c r="X37" i="54"/>
  <c r="AR37" i="54" s="1"/>
  <c r="X41" i="54"/>
  <c r="AR41" i="54" s="1"/>
  <c r="AY31" i="54"/>
  <c r="BA31" i="54" s="1"/>
  <c r="X45" i="54"/>
  <c r="AR45" i="54" s="1"/>
  <c r="X38" i="54"/>
  <c r="AR38" i="54" s="1"/>
  <c r="X33" i="54"/>
  <c r="AR33" i="54" s="1"/>
  <c r="X40" i="54"/>
  <c r="AR40" i="54" s="1"/>
  <c r="X35" i="54"/>
  <c r="AR35" i="54" s="1"/>
  <c r="X44" i="54"/>
  <c r="AR44" i="54" s="1"/>
  <c r="X22" i="54"/>
  <c r="AR22" i="54" s="1"/>
  <c r="X23" i="54"/>
  <c r="AR23" i="54" s="1"/>
  <c r="X24" i="54"/>
  <c r="AR24" i="54" s="1"/>
  <c r="X26" i="54"/>
  <c r="AR26" i="54" s="1"/>
  <c r="X27" i="54"/>
  <c r="AR27" i="54" s="1"/>
  <c r="X28" i="54"/>
  <c r="AR28" i="54" s="1"/>
  <c r="X29" i="54"/>
  <c r="AR29" i="54" s="1"/>
  <c r="X30" i="54"/>
  <c r="AR30" i="54" s="1"/>
  <c r="X21" i="54"/>
  <c r="AR21" i="54" s="1"/>
  <c r="AR48" i="54" l="1"/>
  <c r="AY44" i="54"/>
  <c r="BA44" i="54" s="1"/>
  <c r="AY38" i="54"/>
  <c r="BA38" i="54" s="1"/>
  <c r="AY37" i="54"/>
  <c r="BA37" i="54" s="1"/>
  <c r="AY43" i="54"/>
  <c r="BA43" i="54" s="1"/>
  <c r="AY32" i="54"/>
  <c r="BA32" i="54" s="1"/>
  <c r="AY28" i="54"/>
  <c r="BA28" i="54" s="1"/>
  <c r="AY23" i="54"/>
  <c r="BA23" i="54" s="1"/>
  <c r="AY29" i="54"/>
  <c r="BA29" i="54" s="1"/>
  <c r="AY40" i="54"/>
  <c r="BA40" i="54" s="1"/>
  <c r="AY22" i="54"/>
  <c r="BA22" i="54" s="1"/>
  <c r="AY33" i="54"/>
  <c r="BA33" i="54" s="1"/>
  <c r="AY45" i="54"/>
  <c r="BA45" i="54" s="1"/>
  <c r="AY41" i="54"/>
  <c r="BA41" i="54" s="1"/>
  <c r="AY34" i="54"/>
  <c r="BA34" i="54" s="1"/>
  <c r="AY39" i="54"/>
  <c r="BA39" i="54" s="1"/>
  <c r="AY36" i="54"/>
  <c r="BA36" i="54" s="1"/>
  <c r="AY42" i="54"/>
  <c r="BA42" i="54" s="1"/>
  <c r="AY24" i="54"/>
  <c r="AY21" i="54"/>
  <c r="BA21" i="54" s="1"/>
  <c r="AR53" i="54"/>
  <c r="AY27" i="54"/>
  <c r="BA27" i="54" s="1"/>
  <c r="AY35" i="54"/>
  <c r="BA35" i="54" s="1"/>
  <c r="AY30" i="54"/>
  <c r="BA30" i="54" s="1"/>
  <c r="AY26" i="54"/>
  <c r="BA26" i="54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" i="6"/>
  <c r="B5" i="5"/>
  <c r="F3" i="46"/>
  <c r="F2" i="46"/>
  <c r="F3" i="47"/>
  <c r="F2" i="47"/>
  <c r="F3" i="48"/>
  <c r="F2" i="48"/>
  <c r="F3" i="49"/>
  <c r="F2" i="49"/>
  <c r="F3" i="50"/>
  <c r="F2" i="50"/>
  <c r="F3" i="51"/>
  <c r="F2" i="51"/>
  <c r="F3" i="52"/>
  <c r="F2" i="52"/>
  <c r="F3" i="53"/>
  <c r="F2" i="53"/>
  <c r="F3" i="33"/>
  <c r="F2" i="33"/>
  <c r="F3" i="32"/>
  <c r="F2" i="32"/>
  <c r="F3" i="31"/>
  <c r="F2" i="31"/>
  <c r="F3" i="30"/>
  <c r="F2" i="30"/>
  <c r="F3" i="29"/>
  <c r="F2" i="29"/>
  <c r="F3" i="28"/>
  <c r="F2" i="28"/>
  <c r="F3" i="27"/>
  <c r="F2" i="27"/>
  <c r="F3" i="26"/>
  <c r="F2" i="26"/>
  <c r="F3" i="25"/>
  <c r="F2" i="25"/>
  <c r="F3" i="18"/>
  <c r="F2" i="18"/>
  <c r="F3" i="17"/>
  <c r="F2" i="17"/>
  <c r="F3" i="16"/>
  <c r="F2" i="16"/>
  <c r="F3" i="34"/>
  <c r="F3" i="24"/>
  <c r="F3" i="23"/>
  <c r="F3" i="22"/>
  <c r="F3" i="21"/>
  <c r="F3" i="20"/>
  <c r="F3" i="19"/>
  <c r="F3" i="15"/>
  <c r="F3" i="14"/>
  <c r="F3" i="13"/>
  <c r="F3" i="12"/>
  <c r="F3" i="11"/>
  <c r="F3" i="35"/>
  <c r="F3" i="36"/>
  <c r="F3" i="37"/>
  <c r="F3" i="38"/>
  <c r="F3" i="39"/>
  <c r="F3" i="40"/>
  <c r="F3" i="41"/>
  <c r="F3" i="42"/>
  <c r="F2" i="42"/>
  <c r="F2" i="41"/>
  <c r="F2" i="40"/>
  <c r="F2" i="39"/>
  <c r="F2" i="38"/>
  <c r="F2" i="37"/>
  <c r="F2" i="36"/>
  <c r="F2" i="35"/>
  <c r="F2" i="34"/>
  <c r="F2" i="24"/>
  <c r="F2" i="23"/>
  <c r="F2" i="22"/>
  <c r="F2" i="21"/>
  <c r="F2" i="20"/>
  <c r="F2" i="19"/>
  <c r="F2" i="15"/>
  <c r="F2" i="14"/>
  <c r="F2" i="13"/>
  <c r="F2" i="12"/>
  <c r="F2" i="11"/>
  <c r="C9" i="16"/>
  <c r="H5" i="16"/>
  <c r="C4" i="16"/>
  <c r="C13" i="16" s="1"/>
  <c r="H1" i="16"/>
  <c r="C9" i="17"/>
  <c r="C13" i="17" s="1"/>
  <c r="H5" i="17"/>
  <c r="C4" i="17"/>
  <c r="H1" i="17"/>
  <c r="C9" i="18"/>
  <c r="H5" i="18"/>
  <c r="C4" i="18"/>
  <c r="C13" i="18"/>
  <c r="H4" i="18" s="1"/>
  <c r="H6" i="18" s="1"/>
  <c r="C4" i="5" s="1"/>
  <c r="H1" i="18"/>
  <c r="C9" i="25"/>
  <c r="H5" i="25"/>
  <c r="C4" i="25"/>
  <c r="C13" i="25" s="1"/>
  <c r="H1" i="25"/>
  <c r="C9" i="26"/>
  <c r="H5" i="26"/>
  <c r="C4" i="26"/>
  <c r="C13" i="26" s="1"/>
  <c r="H1" i="26"/>
  <c r="C9" i="27"/>
  <c r="H5" i="27"/>
  <c r="C4" i="27"/>
  <c r="C13" i="27" s="1"/>
  <c r="H1" i="27"/>
  <c r="C9" i="28"/>
  <c r="C13" i="28" s="1"/>
  <c r="H5" i="28"/>
  <c r="C4" i="28"/>
  <c r="H1" i="28"/>
  <c r="C9" i="29"/>
  <c r="H5" i="29"/>
  <c r="C4" i="29"/>
  <c r="C13" i="29"/>
  <c r="C14" i="29" s="1"/>
  <c r="H1" i="29"/>
  <c r="C9" i="30"/>
  <c r="H5" i="30"/>
  <c r="C4" i="30"/>
  <c r="C13" i="30" s="1"/>
  <c r="H1" i="30"/>
  <c r="C9" i="31"/>
  <c r="H5" i="31"/>
  <c r="C4" i="31"/>
  <c r="C13" i="31" s="1"/>
  <c r="H1" i="31"/>
  <c r="C9" i="32"/>
  <c r="C13" i="32" s="1"/>
  <c r="H5" i="32"/>
  <c r="C4" i="32"/>
  <c r="H1" i="32"/>
  <c r="C9" i="33"/>
  <c r="H5" i="33"/>
  <c r="C4" i="33"/>
  <c r="C13" i="33"/>
  <c r="C14" i="33" s="1"/>
  <c r="H1" i="33"/>
  <c r="C9" i="53"/>
  <c r="H5" i="53"/>
  <c r="C4" i="53"/>
  <c r="C13" i="53" s="1"/>
  <c r="H1" i="53"/>
  <c r="C9" i="52"/>
  <c r="H5" i="52"/>
  <c r="C4" i="52"/>
  <c r="C13" i="52" s="1"/>
  <c r="H1" i="52"/>
  <c r="C9" i="51"/>
  <c r="C13" i="51" s="1"/>
  <c r="H5" i="51"/>
  <c r="C4" i="51"/>
  <c r="H1" i="51"/>
  <c r="C9" i="50"/>
  <c r="H5" i="50"/>
  <c r="C4" i="50"/>
  <c r="C13" i="50"/>
  <c r="C14" i="50" s="1"/>
  <c r="H1" i="50"/>
  <c r="C9" i="49"/>
  <c r="H5" i="49"/>
  <c r="C4" i="49"/>
  <c r="C13" i="49" s="1"/>
  <c r="H1" i="49"/>
  <c r="C9" i="48"/>
  <c r="H5" i="48"/>
  <c r="C4" i="48"/>
  <c r="C13" i="48" s="1"/>
  <c r="H1" i="48"/>
  <c r="C9" i="47"/>
  <c r="C13" i="47" s="1"/>
  <c r="H5" i="47"/>
  <c r="C4" i="47"/>
  <c r="H1" i="47"/>
  <c r="C9" i="46"/>
  <c r="H5" i="46"/>
  <c r="C4" i="46"/>
  <c r="C13" i="46"/>
  <c r="H4" i="46" s="1"/>
  <c r="H6" i="46" s="1"/>
  <c r="C21" i="5" s="1"/>
  <c r="H1" i="46"/>
  <c r="C9" i="15"/>
  <c r="H5" i="15"/>
  <c r="C4" i="15"/>
  <c r="C13" i="15" s="1"/>
  <c r="H1" i="15"/>
  <c r="C9" i="13"/>
  <c r="H5" i="13"/>
  <c r="C4" i="13"/>
  <c r="C13" i="13" s="1"/>
  <c r="H1" i="13"/>
  <c r="C9" i="12"/>
  <c r="C13" i="12" s="1"/>
  <c r="H5" i="12"/>
  <c r="C4" i="12"/>
  <c r="H1" i="12"/>
  <c r="C9" i="11"/>
  <c r="H5" i="11"/>
  <c r="C4" i="11"/>
  <c r="C13" i="11"/>
  <c r="H4" i="11" s="1"/>
  <c r="H6" i="11" s="1"/>
  <c r="C2" i="4" s="1"/>
  <c r="H1" i="11"/>
  <c r="C9" i="42"/>
  <c r="C13" i="42"/>
  <c r="C14" i="42" s="1"/>
  <c r="H5" i="42"/>
  <c r="C4" i="42"/>
  <c r="H1" i="42"/>
  <c r="C9" i="41"/>
  <c r="C13" i="41" s="1"/>
  <c r="H5" i="41"/>
  <c r="C4" i="41"/>
  <c r="H1" i="41"/>
  <c r="C9" i="40"/>
  <c r="H5" i="40"/>
  <c r="C4" i="40"/>
  <c r="C13" i="40"/>
  <c r="C14" i="40" s="1"/>
  <c r="H1" i="40"/>
  <c r="C9" i="39"/>
  <c r="H5" i="39"/>
  <c r="C4" i="39"/>
  <c r="C13" i="39" s="1"/>
  <c r="H1" i="39"/>
  <c r="C9" i="38"/>
  <c r="H5" i="38"/>
  <c r="C4" i="38"/>
  <c r="C13" i="38" s="1"/>
  <c r="H1" i="38"/>
  <c r="C9" i="37"/>
  <c r="H5" i="37"/>
  <c r="C4" i="37"/>
  <c r="C13" i="37" s="1"/>
  <c r="H1" i="37"/>
  <c r="C9" i="36"/>
  <c r="H5" i="36"/>
  <c r="C4" i="36"/>
  <c r="C13" i="36"/>
  <c r="C14" i="36" s="1"/>
  <c r="H1" i="36"/>
  <c r="C9" i="35"/>
  <c r="H5" i="35"/>
  <c r="C4" i="35"/>
  <c r="C13" i="35" s="1"/>
  <c r="H1" i="35"/>
  <c r="C9" i="34"/>
  <c r="H5" i="34"/>
  <c r="C4" i="34"/>
  <c r="C13" i="34" s="1"/>
  <c r="H1" i="34"/>
  <c r="C9" i="24"/>
  <c r="H5" i="24"/>
  <c r="C4" i="24"/>
  <c r="C13" i="24" s="1"/>
  <c r="H1" i="24"/>
  <c r="C9" i="23"/>
  <c r="H5" i="23"/>
  <c r="C4" i="23"/>
  <c r="C13" i="23"/>
  <c r="C14" i="23" s="1"/>
  <c r="H1" i="23"/>
  <c r="C9" i="22"/>
  <c r="H5" i="22"/>
  <c r="C4" i="22"/>
  <c r="C13" i="22" s="1"/>
  <c r="H1" i="22"/>
  <c r="C9" i="21"/>
  <c r="H5" i="21"/>
  <c r="C4" i="21"/>
  <c r="C13" i="21" s="1"/>
  <c r="H1" i="21"/>
  <c r="C9" i="20"/>
  <c r="H5" i="20"/>
  <c r="C4" i="20"/>
  <c r="C13" i="20" s="1"/>
  <c r="H1" i="20"/>
  <c r="C9" i="19"/>
  <c r="H5" i="19"/>
  <c r="C4" i="19"/>
  <c r="C13" i="19"/>
  <c r="C14" i="19" s="1"/>
  <c r="H1" i="19"/>
  <c r="C9" i="14"/>
  <c r="H5" i="14"/>
  <c r="C4" i="14"/>
  <c r="C13" i="14" s="1"/>
  <c r="H1" i="14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0" i="3" s="1"/>
  <c r="B7" i="1" s="1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4" i="5"/>
  <c r="B3" i="5"/>
  <c r="B2" i="5"/>
  <c r="C10" i="10"/>
  <c r="C11" i="10"/>
  <c r="C12" i="10"/>
  <c r="C13" i="10"/>
  <c r="C14" i="10"/>
  <c r="C15" i="10"/>
  <c r="C16" i="10"/>
  <c r="C17" i="10"/>
  <c r="C18" i="10"/>
  <c r="C19" i="10"/>
  <c r="C20" i="10"/>
  <c r="C9" i="10"/>
  <c r="E2" i="7"/>
  <c r="F2" i="7"/>
  <c r="E3" i="7"/>
  <c r="F3" i="7" s="1"/>
  <c r="E4" i="7"/>
  <c r="F4" i="7"/>
  <c r="E5" i="7"/>
  <c r="F5" i="7" s="1"/>
  <c r="E6" i="7"/>
  <c r="F6" i="7"/>
  <c r="C14" i="18"/>
  <c r="H4" i="33"/>
  <c r="H6" i="33" s="1"/>
  <c r="C13" i="5" s="1"/>
  <c r="H4" i="29"/>
  <c r="H6" i="29" s="1"/>
  <c r="C9" i="5" s="1"/>
  <c r="C14" i="46"/>
  <c r="H4" i="21" l="1"/>
  <c r="H6" i="21" s="1"/>
  <c r="C9" i="4" s="1"/>
  <c r="C14" i="21"/>
  <c r="H4" i="51"/>
  <c r="H6" i="51" s="1"/>
  <c r="C16" i="5" s="1"/>
  <c r="C14" i="51"/>
  <c r="H4" i="27"/>
  <c r="H6" i="27" s="1"/>
  <c r="C7" i="5" s="1"/>
  <c r="C14" i="27"/>
  <c r="H4" i="26"/>
  <c r="H6" i="26" s="1"/>
  <c r="C6" i="5" s="1"/>
  <c r="C14" i="26"/>
  <c r="H4" i="25"/>
  <c r="H6" i="25" s="1"/>
  <c r="C5" i="5" s="1"/>
  <c r="C14" i="25"/>
  <c r="H4" i="14"/>
  <c r="H6" i="14" s="1"/>
  <c r="C5" i="4" s="1"/>
  <c r="C14" i="14"/>
  <c r="C14" i="12"/>
  <c r="H4" i="12"/>
  <c r="H6" i="12" s="1"/>
  <c r="C3" i="4" s="1"/>
  <c r="C14" i="52"/>
  <c r="H4" i="52"/>
  <c r="H6" i="52" s="1"/>
  <c r="C15" i="5" s="1"/>
  <c r="C14" i="53"/>
  <c r="H4" i="53"/>
  <c r="H6" i="53" s="1"/>
  <c r="C14" i="5" s="1"/>
  <c r="H4" i="28"/>
  <c r="H6" i="28" s="1"/>
  <c r="C8" i="5" s="1"/>
  <c r="C14" i="28"/>
  <c r="H4" i="22"/>
  <c r="H6" i="22" s="1"/>
  <c r="C10" i="4" s="1"/>
  <c r="C14" i="22"/>
  <c r="C14" i="47"/>
  <c r="H4" i="47"/>
  <c r="H6" i="47" s="1"/>
  <c r="C20" i="5" s="1"/>
  <c r="C14" i="31"/>
  <c r="H4" i="31"/>
  <c r="H6" i="31" s="1"/>
  <c r="C11" i="5" s="1"/>
  <c r="C14" i="30"/>
  <c r="H4" i="30"/>
  <c r="H6" i="30" s="1"/>
  <c r="C10" i="5" s="1"/>
  <c r="H4" i="17"/>
  <c r="H6" i="17" s="1"/>
  <c r="C3" i="5" s="1"/>
  <c r="C14" i="17"/>
  <c r="C14" i="20"/>
  <c r="H4" i="20"/>
  <c r="H6" i="20" s="1"/>
  <c r="C8" i="4" s="1"/>
  <c r="H4" i="24"/>
  <c r="H6" i="24" s="1"/>
  <c r="C12" i="4" s="1"/>
  <c r="C14" i="24"/>
  <c r="H4" i="34"/>
  <c r="H6" i="34" s="1"/>
  <c r="C13" i="4" s="1"/>
  <c r="C14" i="34"/>
  <c r="C14" i="35"/>
  <c r="H4" i="35"/>
  <c r="H6" i="35" s="1"/>
  <c r="C14" i="4" s="1"/>
  <c r="C14" i="41"/>
  <c r="H4" i="41"/>
  <c r="H6" i="41" s="1"/>
  <c r="C20" i="4" s="1"/>
  <c r="C14" i="13"/>
  <c r="H4" i="13"/>
  <c r="H6" i="13" s="1"/>
  <c r="C4" i="4" s="1"/>
  <c r="H4" i="15"/>
  <c r="H6" i="15" s="1"/>
  <c r="C6" i="4" s="1"/>
  <c r="C14" i="15"/>
  <c r="H4" i="37"/>
  <c r="H6" i="37" s="1"/>
  <c r="C16" i="4" s="1"/>
  <c r="C14" i="37"/>
  <c r="H4" i="38"/>
  <c r="H6" i="38" s="1"/>
  <c r="C17" i="4" s="1"/>
  <c r="C14" i="38"/>
  <c r="H4" i="39"/>
  <c r="H6" i="39" s="1"/>
  <c r="C18" i="4" s="1"/>
  <c r="C14" i="39"/>
  <c r="C14" i="48"/>
  <c r="H4" i="48"/>
  <c r="H6" i="48" s="1"/>
  <c r="C19" i="5" s="1"/>
  <c r="C14" i="49"/>
  <c r="H4" i="49"/>
  <c r="H6" i="49" s="1"/>
  <c r="C18" i="5" s="1"/>
  <c r="C14" i="32"/>
  <c r="H4" i="32"/>
  <c r="H6" i="32" s="1"/>
  <c r="C12" i="5" s="1"/>
  <c r="H4" i="16"/>
  <c r="H6" i="16" s="1"/>
  <c r="C2" i="5" s="1"/>
  <c r="C22" i="5" s="1"/>
  <c r="B9" i="1" s="1"/>
  <c r="C14" i="16"/>
  <c r="H4" i="42"/>
  <c r="H6" i="42" s="1"/>
  <c r="C21" i="4" s="1"/>
  <c r="C14" i="11"/>
  <c r="H4" i="50"/>
  <c r="H6" i="50" s="1"/>
  <c r="C17" i="5" s="1"/>
  <c r="H4" i="19"/>
  <c r="H6" i="19" s="1"/>
  <c r="C7" i="4" s="1"/>
  <c r="H4" i="23"/>
  <c r="H6" i="23" s="1"/>
  <c r="C11" i="4" s="1"/>
  <c r="C22" i="4" s="1"/>
  <c r="B8" i="1" s="1"/>
  <c r="H4" i="36"/>
  <c r="H6" i="36" s="1"/>
  <c r="C15" i="4" s="1"/>
  <c r="H4" i="40"/>
  <c r="H6" i="40" s="1"/>
  <c r="C19" i="4" s="1"/>
  <c r="G2" i="6"/>
  <c r="H2" i="6" s="1"/>
  <c r="I2" i="6" s="1"/>
  <c r="G9" i="6"/>
  <c r="H9" i="6" s="1"/>
  <c r="I9" i="6" s="1"/>
  <c r="G20" i="6"/>
  <c r="H20" i="6" s="1"/>
  <c r="I20" i="6" s="1"/>
  <c r="G12" i="6"/>
  <c r="H12" i="6" s="1"/>
  <c r="I12" i="6" s="1"/>
  <c r="G19" i="6"/>
  <c r="H19" i="6" s="1"/>
  <c r="I19" i="6" s="1"/>
  <c r="G7" i="6"/>
  <c r="H7" i="6" s="1"/>
  <c r="I7" i="6" s="1"/>
  <c r="B23" i="1"/>
  <c r="B5" i="1" s="1"/>
  <c r="G8" i="6"/>
  <c r="H8" i="6" s="1"/>
  <c r="I8" i="6" s="1"/>
  <c r="G18" i="6"/>
  <c r="H18" i="6" s="1"/>
  <c r="I18" i="6" s="1"/>
  <c r="G3" i="6"/>
  <c r="H3" i="6" s="1"/>
  <c r="I3" i="6" s="1"/>
  <c r="G14" i="6"/>
  <c r="H14" i="6" s="1"/>
  <c r="I14" i="6" s="1"/>
  <c r="G21" i="6"/>
  <c r="H21" i="6" s="1"/>
  <c r="I21" i="6" s="1"/>
  <c r="G10" i="6"/>
  <c r="H10" i="6" s="1"/>
  <c r="I10" i="6" s="1"/>
  <c r="G13" i="6"/>
  <c r="H13" i="6" s="1"/>
  <c r="I13" i="6" s="1"/>
  <c r="G17" i="6"/>
  <c r="H17" i="6" s="1"/>
  <c r="I17" i="6" s="1"/>
  <c r="G5" i="6"/>
  <c r="H5" i="6" s="1"/>
  <c r="I5" i="6" s="1"/>
  <c r="G16" i="6"/>
  <c r="H16" i="6" s="1"/>
  <c r="I16" i="6" s="1"/>
  <c r="G4" i="6"/>
  <c r="H4" i="6" s="1"/>
  <c r="I4" i="6" s="1"/>
  <c r="G2" i="7"/>
  <c r="G15" i="6"/>
  <c r="H15" i="6" s="1"/>
  <c r="I15" i="6" s="1"/>
  <c r="G6" i="6"/>
  <c r="H6" i="6" s="1"/>
  <c r="I6" i="6" s="1"/>
  <c r="G11" i="6"/>
  <c r="H11" i="6" s="1"/>
  <c r="I11" i="6" s="1"/>
  <c r="F23" i="7"/>
  <c r="B11" i="1" s="1"/>
  <c r="BA24" i="54"/>
  <c r="BA48" i="54" s="1"/>
  <c r="AY48" i="54"/>
  <c r="AW53" i="54"/>
  <c r="BA56" i="54" s="1"/>
  <c r="D2" i="6" l="1"/>
  <c r="D4" i="6"/>
  <c r="H2" i="16"/>
  <c r="H3" i="16" s="1"/>
  <c r="H2" i="17"/>
  <c r="H3" i="17" s="1"/>
  <c r="H2" i="47"/>
  <c r="H3" i="47" s="1"/>
  <c r="H2" i="49"/>
  <c r="H3" i="49" s="1"/>
  <c r="H2" i="50"/>
  <c r="H3" i="50" s="1"/>
  <c r="H2" i="19"/>
  <c r="H3" i="19" s="1"/>
  <c r="H2" i="36"/>
  <c r="H3" i="36" s="1"/>
  <c r="H2" i="46"/>
  <c r="H3" i="46" s="1"/>
  <c r="D8" i="6"/>
  <c r="H2" i="53"/>
  <c r="H3" i="53" s="1"/>
  <c r="H2" i="11"/>
  <c r="H3" i="11" s="1"/>
  <c r="H2" i="37"/>
  <c r="H3" i="37" s="1"/>
  <c r="D19" i="6"/>
  <c r="D15" i="6"/>
  <c r="H2" i="35"/>
  <c r="H3" i="35" s="1"/>
  <c r="D12" i="6"/>
  <c r="H2" i="39"/>
  <c r="H3" i="39" s="1"/>
  <c r="D3" i="6"/>
  <c r="H2" i="26"/>
  <c r="H3" i="26" s="1"/>
  <c r="H2" i="24"/>
  <c r="H3" i="24" s="1"/>
  <c r="D21" i="6"/>
  <c r="D13" i="6"/>
  <c r="H2" i="25"/>
  <c r="H3" i="25" s="1"/>
  <c r="H2" i="31"/>
  <c r="H3" i="31" s="1"/>
  <c r="H2" i="32"/>
  <c r="H3" i="32" s="1"/>
  <c r="H2" i="48"/>
  <c r="H3" i="48" s="1"/>
  <c r="H2" i="29"/>
  <c r="H3" i="29" s="1"/>
  <c r="H2" i="23"/>
  <c r="H3" i="23" s="1"/>
  <c r="H2" i="40"/>
  <c r="H3" i="40" s="1"/>
  <c r="H2" i="15"/>
  <c r="H3" i="15" s="1"/>
  <c r="D14" i="6"/>
  <c r="H2" i="27"/>
  <c r="H3" i="27" s="1"/>
  <c r="H2" i="21"/>
  <c r="H3" i="21" s="1"/>
  <c r="H2" i="20"/>
  <c r="H3" i="20" s="1"/>
  <c r="D10" i="6"/>
  <c r="H2" i="33"/>
  <c r="H3" i="33" s="1"/>
  <c r="D18" i="6"/>
  <c r="H2" i="28"/>
  <c r="H3" i="28" s="1"/>
  <c r="H2" i="12"/>
  <c r="H3" i="12" s="1"/>
  <c r="H2" i="13"/>
  <c r="H3" i="13" s="1"/>
  <c r="D6" i="6"/>
  <c r="D11" i="6"/>
  <c r="H2" i="42"/>
  <c r="H3" i="42" s="1"/>
  <c r="H2" i="38"/>
  <c r="H3" i="38" s="1"/>
  <c r="D20" i="6"/>
  <c r="D9" i="6"/>
  <c r="D5" i="6"/>
  <c r="H2" i="52"/>
  <c r="H3" i="52" s="1"/>
  <c r="H2" i="34"/>
  <c r="H3" i="34" s="1"/>
  <c r="H2" i="14"/>
  <c r="H3" i="14" s="1"/>
  <c r="D16" i="6"/>
  <c r="H2" i="51"/>
  <c r="H3" i="51" s="1"/>
  <c r="H2" i="22"/>
  <c r="H3" i="22" s="1"/>
  <c r="D17" i="6"/>
  <c r="H2" i="18"/>
  <c r="H3" i="18" s="1"/>
  <c r="H2" i="41"/>
  <c r="H3" i="41" s="1"/>
  <c r="H2" i="30"/>
  <c r="H3" i="30" s="1"/>
  <c r="D7" i="6"/>
  <c r="I22" i="6"/>
  <c r="B10" i="1" s="1"/>
  <c r="B12" i="1" s="1"/>
  <c r="B14" i="1" s="1"/>
  <c r="B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Če želite izračunati kalkulacijo za 1. izdelek, najprej vpišite podatke na delovnih listih, ki so na desni strani delovnega lista: kalkulacija izdelka, npr. material, surovina, amort_stroj, drobni inventar, delo, storitve
Ta delovni list vam bo program izračunal samodejno, ko boste izpolnili zgoraj navedene delovne liste.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B3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Zapišite naziv vašega artikla iz wordovega dokumenta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Šifro izdelka naj sestavlja: št. vašega računalnik + številka razreda + zaporedna številka izdelka, npr. 
010501
Vprašajte profesorja za šifro razreda!</t>
        </r>
      </text>
    </comment>
    <comment ref="C5" authorId="1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Vpišite enoto mere, npr. kg, kos, l ..
</t>
        </r>
      </text>
    </comment>
    <comment ref="B15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To je cena za vaš izdelek. To ceno vpišite v wordov dokument pod ceno.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A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A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A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A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A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A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A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A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B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B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B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B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B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B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B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B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C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C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C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C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C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C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C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C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D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D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D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D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D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D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D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D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E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E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E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E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E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E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E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E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F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F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F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F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F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F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F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F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0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0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0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0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0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0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0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0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1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1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1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1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1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1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1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1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2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2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2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2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2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2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2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2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3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3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3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3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3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3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3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3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</authors>
  <commentList>
    <comment ref="B1" authorId="0" shapeId="0" xr:uid="{00000000-0006-0000-0100-000001000000}">
      <text>
        <r>
          <rPr>
            <b/>
            <sz val="8"/>
            <color indexed="81"/>
            <rFont val="Tahoma"/>
            <charset val="238"/>
          </rPr>
          <t>Zapišite naziv vašega materiala, ki ga potrebujete za proizvodnjo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1" authorId="0" shapeId="0" xr:uid="{00000000-0006-0000-0100-000002000000}">
      <text>
        <r>
          <rPr>
            <b/>
            <sz val="8"/>
            <color indexed="81"/>
            <rFont val="Tahoma"/>
            <charset val="238"/>
          </rPr>
          <t>Zapišite količino materiala, ki ga potrebujete za proizvodnjo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4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4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4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4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4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4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4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4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5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5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5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5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5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5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5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5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6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6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6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6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6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6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6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6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7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7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7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7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7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7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7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7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8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8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8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18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8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18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8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8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A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A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A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A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A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A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A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A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B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B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B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B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B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B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B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B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C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C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C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C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C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C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C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C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D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D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D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D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D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D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D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D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E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E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E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E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E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E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E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E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</authors>
  <commentList>
    <comment ref="B1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Zapišite naziv vašega materiala, ki ga potrebujete za proizvodnjo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1" authorId="0" shapeId="0" xr:uid="{00000000-0006-0000-0200-000002000000}">
      <text>
        <r>
          <rPr>
            <b/>
            <sz val="8"/>
            <color indexed="81"/>
            <rFont val="Tahoma"/>
            <charset val="238"/>
          </rPr>
          <t>Zapišite količino materiala, ki ga potrebujete za proizvodnjo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1" authorId="0" shapeId="0" xr:uid="{00000000-0006-0000-0200-000003000000}">
      <text>
        <r>
          <rPr>
            <b/>
            <sz val="8"/>
            <color indexed="81"/>
            <rFont val="Tahoma"/>
            <charset val="238"/>
          </rPr>
          <t>Zapišite mersko enoto, v kateri merite material, npr. kg, l, m itd.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E1" authorId="0" shapeId="0" xr:uid="{00000000-0006-0000-0200-000004000000}">
      <text>
        <r>
          <rPr>
            <b/>
            <sz val="8"/>
            <color indexed="81"/>
            <rFont val="Tahoma"/>
            <charset val="238"/>
          </rPr>
          <t>Zapišite koliko stane 1 enota, npr. kos, kg, l itd. vašega materiala.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1F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1F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1F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1F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1F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1F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1F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1F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0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0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0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0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0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0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0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0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1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1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1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1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1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1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1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1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2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2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2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2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2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2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2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2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3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3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3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3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3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3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3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3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4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4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4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4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4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4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4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4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5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5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5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5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5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5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5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5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6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6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6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6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6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6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6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6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7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7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7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7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7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7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7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7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8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8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8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8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8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8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8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8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</author>
  </authors>
  <commentList>
    <comment ref="C22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Skupni stroški za osnovna sredstva pri proizvodnji izdelka.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9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9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9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9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9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9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9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9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A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A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A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A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A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A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A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A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B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B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B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B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B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B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B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B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C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C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C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C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C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C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C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C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2D00-000001000000}">
      <text>
        <r>
          <rPr>
            <b/>
            <sz val="8"/>
            <color indexed="81"/>
            <rFont val="Tahoma"/>
            <charset val="238"/>
          </rPr>
          <t>Zapišite naziv vašega drobnega inventarja.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2D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2D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drobnim inventarjem
</t>
        </r>
      </text>
    </comment>
    <comment ref="C3" authorId="0" shapeId="0" xr:uid="{00000000-0006-0000-2D00-000004000000}">
      <text>
        <r>
          <rPr>
            <b/>
            <sz val="8"/>
            <color indexed="81"/>
            <rFont val="Tahoma"/>
            <charset val="238"/>
          </rPr>
          <t>Zapišite fakturno vrednost za vaš drobni inventar.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2D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drobni inventar
</t>
        </r>
      </text>
    </comment>
    <comment ref="C4" authorId="0" shapeId="0" xr:uid="{00000000-0006-0000-2D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2D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2D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B1" authorId="0" shapeId="0" xr:uid="{00000000-0006-0000-2E00-000001000000}">
      <text>
        <r>
          <rPr>
            <sz val="8"/>
            <color indexed="81"/>
            <rFont val="Tahoma"/>
            <family val="2"/>
            <charset val="238"/>
          </rPr>
          <t>Zapišite naziv delovnega mesta, ki ga potrebujete za proizvodnjo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1" authorId="1" shapeId="0" xr:uid="{00000000-0006-0000-2E00-000002000000}">
      <text>
        <r>
          <rPr>
            <sz val="9"/>
            <color indexed="81"/>
            <rFont val="Tahoma"/>
            <family val="2"/>
            <charset val="238"/>
          </rPr>
          <t xml:space="preserve">Koliko je zaposlenih na tem delovnem mestu
</t>
        </r>
      </text>
    </comment>
    <comment ref="F1" authorId="0" shapeId="0" xr:uid="{00000000-0006-0000-2E00-000003000000}">
      <text>
        <r>
          <rPr>
            <b/>
            <sz val="8"/>
            <color indexed="81"/>
            <rFont val="Tahoma"/>
            <charset val="238"/>
          </rPr>
          <t>Koliko stane bruto 1 ura dela določenega delovnega mesta.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B1" authorId="0" shapeId="0" xr:uid="{00000000-0006-0000-2F00-000001000000}">
      <text>
        <r>
          <rPr>
            <b/>
            <sz val="8"/>
            <color indexed="81"/>
            <rFont val="Tahoma"/>
            <charset val="238"/>
          </rPr>
          <t>Napišite naziv storitve, ki jo potrebujete za izdelavo vašega izdelka.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1" authorId="0" shapeId="0" xr:uid="{00000000-0006-0000-2F00-000002000000}">
      <text>
        <r>
          <rPr>
            <sz val="8"/>
            <color indexed="81"/>
            <rFont val="Tahoma"/>
            <family val="2"/>
            <charset val="238"/>
          </rPr>
          <t>Kakšno količino te storitve potrebujete na mesec za proizvodnjo vašega izdelka oziroma koliko % te storitve odpade na določen izdelek.
Npr. v enem mesecu podjetje porabi okoli 2.000 kWh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1" authorId="0" shapeId="0" xr:uid="{00000000-0006-0000-2F00-000003000000}">
      <text>
        <r>
          <rPr>
            <b/>
            <sz val="8"/>
            <color indexed="81"/>
            <rFont val="Tahoma"/>
            <charset val="238"/>
          </rPr>
          <t>Zapišite mersko enoto, v kateri merite storitev, npr. ure, kWh, m3 itd.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E1" authorId="0" shapeId="0" xr:uid="{00000000-0006-0000-2F00-000004000000}">
      <text>
        <r>
          <rPr>
            <b/>
            <sz val="8"/>
            <color indexed="81"/>
            <rFont val="Tahoma"/>
            <charset val="238"/>
          </rPr>
          <t>Koliko stane 1 enota npr. 1 ura, 1 kWh, 1 m3 itd. oziroma celoten znesek te storitve (kadar ni podana enota mere)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5" authorId="1" shapeId="0" xr:uid="{00000000-0006-0000-2F00-000005000000}">
      <text>
        <r>
          <rPr>
            <sz val="9"/>
            <color indexed="81"/>
            <rFont val="Tahoma"/>
            <family val="2"/>
            <charset val="238"/>
          </rPr>
          <t xml:space="preserve">Koliko % interneta odpade na vaš proizvod?
</t>
        </r>
      </text>
    </comment>
    <comment ref="C6" authorId="1" shapeId="0" xr:uid="{00000000-0006-0000-2F00-000006000000}">
      <text>
        <r>
          <rPr>
            <sz val="9"/>
            <color indexed="81"/>
            <rFont val="Tahoma"/>
            <family val="2"/>
            <charset val="238"/>
          </rPr>
          <t xml:space="preserve">Koliko % porabe mobilnega telefona odpade na vaš proizvod?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</authors>
  <commentList>
    <comment ref="B3" authorId="0" shapeId="0" xr:uid="{00000000-0006-0000-3000-000001000000}">
      <text>
        <r>
          <rPr>
            <b/>
            <sz val="8"/>
            <color indexed="81"/>
            <rFont val="Tahoma"/>
            <charset val="238"/>
          </rPr>
          <t>Zapišite vašo postavko.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3" authorId="0" shapeId="0" xr:uid="{00000000-0006-0000-3000-000002000000}">
      <text>
        <r>
          <rPr>
            <b/>
            <sz val="8"/>
            <color indexed="81"/>
            <rFont val="Tahoma"/>
            <charset val="238"/>
          </rPr>
          <t>Zapišite enoto mere za to postavko.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D3" authorId="0" shapeId="0" xr:uid="{00000000-0006-0000-3000-000003000000}">
      <text>
        <r>
          <rPr>
            <b/>
            <sz val="8"/>
            <color indexed="81"/>
            <rFont val="Tahoma"/>
            <charset val="238"/>
          </rPr>
          <t>Koliko stane 1 enota te postavke na trgu oziroma koliko stane ta storitev v celoti (kadar ni podana enota mere).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5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5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5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5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5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6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6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6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6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6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7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7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7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7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7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7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7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8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8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8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8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8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8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8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8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Cernilec</author>
    <author>Janez</author>
  </authors>
  <commentList>
    <comment ref="C1" authorId="0" shapeId="0" xr:uid="{00000000-0006-0000-0900-000001000000}">
      <text>
        <r>
          <rPr>
            <b/>
            <sz val="8"/>
            <color indexed="81"/>
            <rFont val="Tahoma"/>
            <charset val="238"/>
          </rPr>
          <t>Zapišite naziv vašega osnovnega sredstva.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1" authorId="1" shapeId="0" xr:uid="{00000000-0006-0000-0900-000002000000}">
      <text>
        <r>
          <rPr>
            <sz val="9"/>
            <color indexed="81"/>
            <rFont val="Tahoma"/>
            <family val="2"/>
            <charset val="238"/>
          </rPr>
          <t xml:space="preserve">Zapišite mersko enoto, v kateri merite proizvedeno količino, npr. kos, kg, l ...
</t>
        </r>
      </text>
    </comment>
    <comment ref="H2" authorId="1" shapeId="0" xr:uid="{00000000-0006-0000-0900-000003000000}">
      <text>
        <r>
          <rPr>
            <sz val="9"/>
            <color indexed="81"/>
            <rFont val="Tahoma"/>
            <family val="2"/>
            <charset val="238"/>
          </rPr>
          <t xml:space="preserve">Koliko proizvodov proizvedemo v 1 letu z osnovnim sredstvom
</t>
        </r>
      </text>
    </comment>
    <comment ref="C3" authorId="0" shapeId="0" xr:uid="{00000000-0006-0000-0900-000004000000}">
      <text>
        <r>
          <rPr>
            <b/>
            <sz val="8"/>
            <color indexed="81"/>
            <rFont val="Tahoma"/>
            <charset val="238"/>
          </rPr>
          <t>Zapišite fakturno vrednost za vaše osnovno sredstvo. Ta vrednost izhaja iz računa dobavitelja.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G3" authorId="1" shapeId="0" xr:uid="{00000000-0006-0000-0900-000005000000}">
      <text>
        <r>
          <rPr>
            <sz val="9"/>
            <color indexed="81"/>
            <rFont val="Tahoma"/>
            <family val="2"/>
            <charset val="238"/>
          </rPr>
          <t xml:space="preserve">Koliko let bomo uporabljali stroj?
</t>
        </r>
      </text>
    </comment>
    <comment ref="C4" authorId="0" shapeId="0" xr:uid="{00000000-0006-0000-0900-000006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2.1, 2.2, 2.3 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8" authorId="0" shapeId="0" xr:uid="{00000000-0006-0000-0900-000007000000}">
      <text>
        <r>
          <rPr>
            <b/>
            <sz val="8"/>
            <color indexed="81"/>
            <rFont val="Tahoma"/>
            <charset val="238"/>
          </rPr>
          <t>Zapišite vrednost montažnih stroškov.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900-000008000000}">
      <text>
        <r>
          <rPr>
            <b/>
            <sz val="8"/>
            <color indexed="81"/>
            <rFont val="Tahoma"/>
            <charset val="238"/>
          </rPr>
          <t xml:space="preserve">Tu ne pišite vrednosti, ker se izračuna iz postavk 4.1, 4.2, 4.3 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<sst xmlns="http://schemas.openxmlformats.org/spreadsheetml/2006/main" count="1752" uniqueCount="195">
  <si>
    <t>Naziv izdelka</t>
  </si>
  <si>
    <t>Šifra izdelka</t>
  </si>
  <si>
    <t>Stroški materiala</t>
  </si>
  <si>
    <t>Stroški surovin</t>
  </si>
  <si>
    <t>Amortizacija osnovnih sredstev</t>
  </si>
  <si>
    <t>Stroški drobnega inventarja</t>
  </si>
  <si>
    <t>Stroški dela</t>
  </si>
  <si>
    <t>Stroški storitev drugih</t>
  </si>
  <si>
    <t>Zap. št.</t>
  </si>
  <si>
    <t>Naziv materiala</t>
  </si>
  <si>
    <t>Količina/izdelek</t>
  </si>
  <si>
    <t>ME</t>
  </si>
  <si>
    <t>Cena</t>
  </si>
  <si>
    <t>Strošek</t>
  </si>
  <si>
    <t>Naziv surovine</t>
  </si>
  <si>
    <t>Skupaj</t>
  </si>
  <si>
    <t>Zap.št.</t>
  </si>
  <si>
    <t>Naziv osnovnega sredstva</t>
  </si>
  <si>
    <t>Naziv drobnega inventarja</t>
  </si>
  <si>
    <t>Delovno mesto</t>
  </si>
  <si>
    <t>Naziv storitve</t>
  </si>
  <si>
    <t>m3</t>
  </si>
  <si>
    <t>EM</t>
  </si>
  <si>
    <t>Oskrba z elektriko</t>
  </si>
  <si>
    <t>Oskrba z vodo</t>
  </si>
  <si>
    <t>Oskrba s plinom za ogrevanje</t>
  </si>
  <si>
    <t>Internet</t>
  </si>
  <si>
    <t>Mobilni telefon</t>
  </si>
  <si>
    <t>Voda (m3)</t>
  </si>
  <si>
    <t>CENIK STORITEV</t>
  </si>
  <si>
    <t>Elektrika (kWh)</t>
  </si>
  <si>
    <t>Ogrevanje s plinom</t>
  </si>
  <si>
    <t>Postavka</t>
  </si>
  <si>
    <t>kWh</t>
  </si>
  <si>
    <t>4</t>
  </si>
  <si>
    <t>5</t>
  </si>
  <si>
    <t>št. ur na leto s prazniki</t>
  </si>
  <si>
    <t>št. dni na leto brez praznikov</t>
  </si>
  <si>
    <t>št. dni  na leto za praznike</t>
  </si>
  <si>
    <t>mesec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</si>
  <si>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</si>
  <si>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</si>
  <si>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</si>
  <si>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</si>
  <si>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</si>
  <si>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</si>
  <si>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</si>
  <si>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</si>
  <si>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</si>
  <si>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</si>
  <si>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</si>
  <si>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</si>
  <si>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št. ur</t>
  </si>
  <si>
    <t>št. tednov</t>
  </si>
  <si>
    <t>Število delovnih dni za leto 2012 (40-urni delovni teden)</t>
  </si>
  <si>
    <t xml:space="preserve">Naziv: </t>
  </si>
  <si>
    <t>Amortizacijska skupina:</t>
  </si>
  <si>
    <t>Nabavna vrednost:</t>
  </si>
  <si>
    <t>KALKULACIJA ZA 1. IZDELEK</t>
  </si>
  <si>
    <t>Stroški prevoza</t>
  </si>
  <si>
    <t>Nabavni stroški</t>
  </si>
  <si>
    <t>2.1</t>
  </si>
  <si>
    <t>2.2</t>
  </si>
  <si>
    <t>Stroški razkladanja</t>
  </si>
  <si>
    <t>Transportno zavarovanje</t>
  </si>
  <si>
    <t>Montažni stroški</t>
  </si>
  <si>
    <t>Drugi stroški</t>
  </si>
  <si>
    <t>Plačilo carine</t>
  </si>
  <si>
    <t>Interkalarne obresti</t>
  </si>
  <si>
    <t>2.3</t>
  </si>
  <si>
    <t>3</t>
  </si>
  <si>
    <t>4.1</t>
  </si>
  <si>
    <t>4.2</t>
  </si>
  <si>
    <t>4.3</t>
  </si>
  <si>
    <t>Strošek na enoto</t>
  </si>
  <si>
    <t>Prispevek za prid. upor. dovolj.</t>
  </si>
  <si>
    <t>Fakturna vrednost drob. inven.</t>
  </si>
  <si>
    <t>Št. let</t>
  </si>
  <si>
    <t>Količina proizvodov v 1 letu</t>
  </si>
  <si>
    <t>Količina proizvodov v cel. življ. dobi</t>
  </si>
  <si>
    <t>Fakturna vrednost os. sred.</t>
  </si>
  <si>
    <t>Proizv. količina proiz. na leto</t>
  </si>
  <si>
    <t>Proizv. količina proizvod na uro</t>
  </si>
  <si>
    <t>Bruto plača</t>
  </si>
  <si>
    <t>Proiz. količina na mesec</t>
  </si>
  <si>
    <t>Število zaposlenih</t>
  </si>
  <si>
    <t>Celotni stroški</t>
  </si>
  <si>
    <t>Strošek delavca</t>
  </si>
  <si>
    <t>Stroški skupaj</t>
  </si>
  <si>
    <t>Količina proizvodov na mesec</t>
  </si>
  <si>
    <t>6</t>
  </si>
  <si>
    <t>7</t>
  </si>
  <si>
    <t>8</t>
  </si>
  <si>
    <t>9</t>
  </si>
  <si>
    <t>10</t>
  </si>
  <si>
    <t>11</t>
  </si>
  <si>
    <t>Koliko imamo teh strojev?</t>
  </si>
  <si>
    <t>Nabavna vrednost vseh strojev</t>
  </si>
  <si>
    <t>Nabavna vrednost 1 stroja</t>
  </si>
  <si>
    <t>Inventarna številka 1. stroja</t>
  </si>
  <si>
    <t>Inventarna številka 2. stroja</t>
  </si>
  <si>
    <t>Inventarna številka 3. stroja</t>
  </si>
  <si>
    <t>Inventarna številka 4. stroja</t>
  </si>
  <si>
    <t>Inventarna številka 5. stroja</t>
  </si>
  <si>
    <t>Inventarna številka 6. stroja</t>
  </si>
  <si>
    <t>Inventarna številka 7. stroja</t>
  </si>
  <si>
    <t>Koliko drob. inventarja imamo?</t>
  </si>
  <si>
    <t>Nab. vrednost vsega drob. inv.</t>
  </si>
  <si>
    <t>Nabavna vrednost 1 drob. inv.</t>
  </si>
  <si>
    <t>Koliko proizvoda bomo proiz. na leto?</t>
  </si>
  <si>
    <t>IZPOLNITE SPODNJO TABELO, DA BOSTE UGOTOVILI, KOLIKO PROIZVODOV BOSTE PROIZVEDLI NA LETO!</t>
  </si>
  <si>
    <t>Koliko proiz. bomo proizvedli v 1 uri</t>
  </si>
  <si>
    <t>Koliko proiz. bomo proizvedli v 8 urah (na dan)</t>
  </si>
  <si>
    <t>Koliko proizvodov bomo proizvedli na mesec?</t>
  </si>
  <si>
    <t>Koliko proizvodov bomo proizvedli na leto?</t>
  </si>
  <si>
    <t>Količina na mesec</t>
  </si>
  <si>
    <t>LASTNA CENA (STROŠKOVNA CENA)</t>
  </si>
  <si>
    <t>DOBIČEK V EUR</t>
  </si>
  <si>
    <t>DOBIČEK V %</t>
  </si>
  <si>
    <t>kg</t>
  </si>
  <si>
    <t>kos</t>
  </si>
  <si>
    <t>Cena v EUR</t>
  </si>
  <si>
    <t>Strošek v EUR</t>
  </si>
  <si>
    <t>16</t>
  </si>
  <si>
    <t>17</t>
  </si>
  <si>
    <t>21</t>
  </si>
  <si>
    <t>22</t>
  </si>
  <si>
    <t>Šifra materiala, izd.</t>
  </si>
  <si>
    <t>DOBAVITELJ BLAGA OZ. IZVAJALEC STORITEV</t>
  </si>
  <si>
    <t>Ime in naslov:</t>
  </si>
  <si>
    <t>Davčni zavezanec za DDV: DA/NE   ID za DDV/DŠ</t>
  </si>
  <si>
    <t>KUPEC ALI NAROČNIK</t>
  </si>
  <si>
    <t>RAČUN št:</t>
  </si>
  <si>
    <t>Kraj in datum izdaje:</t>
  </si>
  <si>
    <t>Zap.</t>
  </si>
  <si>
    <t>Datum</t>
  </si>
  <si>
    <t>VRSTA BLAGA / STORITVE</t>
  </si>
  <si>
    <t>Količina</t>
  </si>
  <si>
    <t>Cena na enoto</t>
  </si>
  <si>
    <t>Znesek zniž.</t>
  </si>
  <si>
    <t>VREDNOST</t>
  </si>
  <si>
    <t>DDV</t>
  </si>
  <si>
    <t>Vrednost</t>
  </si>
  <si>
    <t>št.</t>
  </si>
  <si>
    <t>dobave</t>
  </si>
  <si>
    <t>brez DDV</t>
  </si>
  <si>
    <t>cene, pop.</t>
  </si>
  <si>
    <t>Stopnja</t>
  </si>
  <si>
    <t>Znesek</t>
  </si>
  <si>
    <t>z DDV</t>
  </si>
  <si>
    <t>XX</t>
  </si>
  <si>
    <t>XXX</t>
  </si>
  <si>
    <t>XXXXXXXXXXXXXXXXXX</t>
  </si>
  <si>
    <t>XXXXXXX</t>
  </si>
  <si>
    <t>XXXXX</t>
  </si>
  <si>
    <t>4X6</t>
  </si>
  <si>
    <t>8X9</t>
  </si>
  <si>
    <t>8+10</t>
  </si>
  <si>
    <t>Skupaj vrednost EUR:</t>
  </si>
  <si>
    <t>Drugi podatki</t>
  </si>
  <si>
    <t>Znesek DDV:</t>
  </si>
  <si>
    <t>xxxxxxxxx</t>
  </si>
  <si>
    <t>Osnova za DDV po 22% stopnji</t>
  </si>
  <si>
    <t>Osnova za DDV po 9,5% stopnji</t>
  </si>
  <si>
    <t>Datum predplačila:</t>
  </si>
  <si>
    <t>Predplačilo EUR:</t>
  </si>
  <si>
    <t>SKUPAJ ZA PLAČILO EUR:</t>
  </si>
  <si>
    <t>Zap. št. seta:</t>
  </si>
  <si>
    <t>Izdajatelj / založnik</t>
  </si>
  <si>
    <t>Serijska št. vezane knjige računov</t>
  </si>
  <si>
    <t>Srednja ekonomska, storitvena in gradbena šola</t>
  </si>
  <si>
    <t>5001-0044557</t>
  </si>
  <si>
    <t>Količina za izd.</t>
  </si>
  <si>
    <t>xxxxxxxxxxx</t>
  </si>
  <si>
    <t>xxxxx</t>
  </si>
  <si>
    <t>% materiala v hrani</t>
  </si>
  <si>
    <t>g</t>
  </si>
  <si>
    <t>Količina za izdelavo</t>
  </si>
  <si>
    <t>xxxxxxxxxxxxxxxxxxxxxxxxxxxxxxxxxxxxxxxxxx</t>
  </si>
  <si>
    <t>xxxxxxxxxxxxx</t>
  </si>
  <si>
    <t>Banana</t>
  </si>
  <si>
    <t>Pomaranča</t>
  </si>
  <si>
    <t>SPODAJ IZRAČUNAJTE KOLIKO l, dl, ml … ZNAŠA kg ali g ali dkg</t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</si>
  <si>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l</t>
    </r>
    <r>
      <rPr>
        <sz val="10"/>
        <rFont val="Arial"/>
        <family val="2"/>
        <charset val="238"/>
      </rPr>
      <t xml:space="preserve"> v </t>
    </r>
    <r>
      <rPr>
        <u/>
        <sz val="10"/>
        <color rgb="FFFF0000"/>
        <rFont val="Arial"/>
        <family val="2"/>
        <charset val="238"/>
      </rPr>
      <t>rdeče polje</t>
    </r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</si>
  <si>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dl</t>
    </r>
    <r>
      <rPr>
        <sz val="10"/>
        <rFont val="Arial"/>
        <family val="2"/>
        <charset val="238"/>
      </rPr>
      <t xml:space="preserve"> v </t>
    </r>
    <r>
      <rPr>
        <u/>
        <sz val="10"/>
        <color rgb="FFFF0000"/>
        <rFont val="Arial"/>
        <family val="2"/>
        <charset val="238"/>
      </rPr>
      <t>rdeče polje</t>
    </r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</si>
  <si>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ml</t>
    </r>
    <r>
      <rPr>
        <sz val="10"/>
        <rFont val="Arial"/>
        <family val="2"/>
        <charset val="238"/>
      </rPr>
      <t xml:space="preserve"> v </t>
    </r>
    <r>
      <rPr>
        <u/>
        <sz val="10"/>
        <color rgb="FFFF0000"/>
        <rFont val="Arial"/>
        <family val="2"/>
        <charset val="238"/>
      </rPr>
      <t>rdeče polje</t>
    </r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</si>
  <si>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žličkah</t>
    </r>
    <r>
      <rPr>
        <sz val="10"/>
        <rFont val="Arial"/>
        <family val="2"/>
        <charset val="238"/>
      </rPr>
      <t xml:space="preserve"> v </t>
    </r>
    <r>
      <rPr>
        <b/>
        <u/>
        <sz val="10"/>
        <color rgb="FFFF0000"/>
        <rFont val="Arial"/>
        <family val="2"/>
        <charset val="238"/>
      </rPr>
      <t>rdeče polje</t>
    </r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</si>
  <si>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žlicah</t>
    </r>
    <r>
      <rPr>
        <sz val="10"/>
        <rFont val="Arial"/>
        <family val="2"/>
        <charset val="238"/>
      </rPr>
      <t xml:space="preserve"> v </t>
    </r>
    <r>
      <rPr>
        <b/>
        <u/>
        <sz val="10"/>
        <color rgb="FFFF0000"/>
        <rFont val="Arial"/>
        <family val="2"/>
        <charset val="238"/>
      </rPr>
      <t>rdeče polje</t>
    </r>
  </si>
  <si>
    <r>
      <t xml:space="preserve">Zapišite vašo vrednost v </t>
    </r>
    <r>
      <rPr>
        <b/>
        <sz val="10"/>
        <color rgb="FFFF0000"/>
        <rFont val="Arial"/>
        <family val="2"/>
        <charset val="238"/>
      </rPr>
      <t>skodelicah</t>
    </r>
    <r>
      <rPr>
        <sz val="10"/>
        <rFont val="Arial"/>
        <family val="2"/>
        <charset val="238"/>
      </rPr>
      <t xml:space="preserve"> v </t>
    </r>
    <r>
      <rPr>
        <u/>
        <sz val="10"/>
        <color rgb="FFFF0000"/>
        <rFont val="Arial"/>
        <family val="2"/>
        <charset val="238"/>
      </rPr>
      <t>rdeče polje</t>
    </r>
  </si>
  <si>
    <t>Embalaža</t>
  </si>
  <si>
    <t>xxxxxxxxxxxxxxxx</t>
  </si>
  <si>
    <t>xxxxxxxxxxxxxxx</t>
  </si>
  <si>
    <t>Prevoz</t>
  </si>
  <si>
    <t>km</t>
  </si>
  <si>
    <t>PRODAJNA CENA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</si>
</sst>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000"/>
    <numFmt numFmtId="165" formatCode="0.00000"/>
    <numFmt numFmtId="166" formatCode="#,##0.00000"/>
    <numFmt numFmtId="167" formatCode="#,##0.000000"/>
    <numFmt numFmtId="168" formatCode="0.00000%"/>
    <numFmt numFmtId="169" formatCode="0.000"/>
    <numFmt numFmtId="170" formatCode="0.00\ &quot;kg&quot;"/>
    <numFmt numFmtId="171" formatCode="0.00\ &quot;l&quot;"/>
    <numFmt numFmtId="172" formatCode="0.00\ &quot;dl&quot;"/>
    <numFmt numFmtId="173" formatCode="0.00\ &quot;g&quot;"/>
    <numFmt numFmtId="174" formatCode="0.00\ &quot;ml&quot;"/>
    <numFmt numFmtId="175" formatCode="0.000\ &quot;kg&quot;"/>
    <numFmt numFmtId="176" formatCode="0.00000\ &quot;kg&quot;"/>
    <numFmt numFmtId="177" formatCode="0.00\ &quot;žlička&quot;"/>
    <numFmt numFmtId="178" formatCode="0.00\ &quot;žlica&quot;"/>
    <numFmt numFmtId="179" formatCode="0.00\ &quot;skodelica&quot;"/>
  </numFmts>
  <fonts count="23">
    <font>
      <sz val="10"/>
      <name val="Arial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sz val="12"/>
      <name val="Arial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4"/>
      <name val="Arial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charset val="1"/>
    </font>
    <font>
      <sz val="9"/>
      <color rgb="FF000000"/>
      <name val="Arial Unicode MS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B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3" fillId="0" borderId="0" xfId="0" applyFont="1"/>
    <xf numFmtId="0" fontId="0" fillId="3" borderId="1" xfId="0" applyFill="1" applyBorder="1"/>
    <xf numFmtId="165" fontId="0" fillId="0" borderId="1" xfId="0" applyNumberFormat="1" applyBorder="1"/>
    <xf numFmtId="166" fontId="0" fillId="0" borderId="1" xfId="0" applyNumberFormat="1" applyBorder="1"/>
    <xf numFmtId="0" fontId="8" fillId="0" borderId="0" xfId="0" applyFont="1"/>
    <xf numFmtId="0" fontId="0" fillId="4" borderId="1" xfId="0" applyFill="1" applyBorder="1"/>
    <xf numFmtId="4" fontId="0" fillId="4" borderId="1" xfId="0" applyNumberFormat="1" applyFill="1" applyBorder="1"/>
    <xf numFmtId="49" fontId="0" fillId="4" borderId="1" xfId="0" applyNumberFormat="1" applyFill="1" applyBorder="1" applyAlignment="1">
      <alignment horizontal="right"/>
    </xf>
    <xf numFmtId="0" fontId="0" fillId="5" borderId="1" xfId="0" applyFill="1" applyBorder="1"/>
    <xf numFmtId="4" fontId="7" fillId="3" borderId="1" xfId="0" applyNumberFormat="1" applyFont="1" applyFill="1" applyBorder="1"/>
    <xf numFmtId="0" fontId="9" fillId="0" borderId="1" xfId="0" applyFont="1" applyBorder="1"/>
    <xf numFmtId="0" fontId="9" fillId="0" borderId="1" xfId="0" applyFont="1" applyFill="1" applyBorder="1"/>
    <xf numFmtId="164" fontId="9" fillId="2" borderId="1" xfId="0" applyNumberFormat="1" applyFont="1" applyFill="1" applyBorder="1"/>
    <xf numFmtId="0" fontId="9" fillId="2" borderId="1" xfId="0" applyFont="1" applyFill="1" applyBorder="1"/>
    <xf numFmtId="0" fontId="9" fillId="6" borderId="1" xfId="0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4" fontId="0" fillId="4" borderId="1" xfId="0" applyNumberFormat="1" applyFill="1" applyBorder="1" applyProtection="1">
      <protection locked="0"/>
    </xf>
    <xf numFmtId="0" fontId="9" fillId="4" borderId="1" xfId="0" applyFont="1" applyFill="1" applyBorder="1"/>
    <xf numFmtId="0" fontId="9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right"/>
    </xf>
    <xf numFmtId="0" fontId="0" fillId="5" borderId="1" xfId="0" applyFill="1" applyBorder="1" applyProtection="1"/>
    <xf numFmtId="49" fontId="0" fillId="0" borderId="1" xfId="0" applyNumberFormat="1" applyBorder="1" applyAlignment="1" applyProtection="1">
      <alignment horizontal="right"/>
    </xf>
    <xf numFmtId="0" fontId="0" fillId="0" borderId="1" xfId="0" applyBorder="1" applyProtection="1"/>
    <xf numFmtId="0" fontId="0" fillId="0" borderId="1" xfId="0" applyFill="1" applyBorder="1" applyProtection="1"/>
    <xf numFmtId="0" fontId="9" fillId="0" borderId="1" xfId="0" applyFont="1" applyFill="1" applyBorder="1" applyProtection="1"/>
    <xf numFmtId="0" fontId="9" fillId="0" borderId="1" xfId="0" applyFont="1" applyBorder="1" applyProtection="1">
      <protection locked="0"/>
    </xf>
    <xf numFmtId="10" fontId="0" fillId="0" borderId="1" xfId="0" applyNumberFormat="1" applyBorder="1" applyProtection="1">
      <protection locked="0"/>
    </xf>
    <xf numFmtId="0" fontId="9" fillId="0" borderId="1" xfId="0" applyFont="1" applyBorder="1" applyProtection="1"/>
    <xf numFmtId="0" fontId="9" fillId="5" borderId="1" xfId="0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4" fontId="9" fillId="0" borderId="1" xfId="0" applyNumberFormat="1" applyFont="1" applyBorder="1"/>
    <xf numFmtId="3" fontId="0" fillId="0" borderId="1" xfId="0" applyNumberFormat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8" borderId="1" xfId="0" applyFill="1" applyBorder="1"/>
    <xf numFmtId="166" fontId="0" fillId="0" borderId="1" xfId="0" applyNumberFormat="1" applyBorder="1" applyProtection="1">
      <protection locked="0"/>
    </xf>
    <xf numFmtId="167" fontId="0" fillId="8" borderId="2" xfId="0" applyNumberFormat="1" applyFill="1" applyBorder="1" applyProtection="1"/>
    <xf numFmtId="2" fontId="0" fillId="0" borderId="1" xfId="0" applyNumberFormat="1" applyBorder="1" applyProtection="1"/>
    <xf numFmtId="2" fontId="0" fillId="8" borderId="1" xfId="0" applyNumberFormat="1" applyFill="1" applyBorder="1" applyProtection="1"/>
    <xf numFmtId="165" fontId="0" fillId="8" borderId="1" xfId="0" applyNumberFormat="1" applyFill="1" applyBorder="1"/>
    <xf numFmtId="4" fontId="0" fillId="0" borderId="1" xfId="0" applyNumberFormat="1" applyBorder="1" applyProtection="1"/>
    <xf numFmtId="10" fontId="0" fillId="0" borderId="1" xfId="0" applyNumberFormat="1" applyBorder="1" applyAlignment="1" applyProtection="1">
      <alignment horizontal="right"/>
    </xf>
    <xf numFmtId="0" fontId="13" fillId="0" borderId="0" xfId="0" applyFont="1" applyAlignment="1">
      <alignment horizontal="left" vertical="center" indent="1"/>
    </xf>
    <xf numFmtId="166" fontId="7" fillId="7" borderId="1" xfId="0" applyNumberFormat="1" applyFont="1" applyFill="1" applyBorder="1" applyAlignment="1" applyProtection="1">
      <alignment horizontal="right"/>
    </xf>
    <xf numFmtId="167" fontId="0" fillId="0" borderId="1" xfId="0" applyNumberFormat="1" applyBorder="1" applyProtection="1"/>
    <xf numFmtId="0" fontId="9" fillId="0" borderId="0" xfId="0" applyFont="1"/>
    <xf numFmtId="0" fontId="9" fillId="9" borderId="1" xfId="0" applyFont="1" applyFill="1" applyBorder="1"/>
    <xf numFmtId="0" fontId="9" fillId="9" borderId="1" xfId="0" applyFont="1" applyFill="1" applyBorder="1" applyProtection="1">
      <protection locked="0"/>
    </xf>
    <xf numFmtId="0" fontId="0" fillId="10" borderId="1" xfId="0" applyFill="1" applyBorder="1"/>
    <xf numFmtId="0" fontId="9" fillId="0" borderId="3" xfId="0" applyFont="1" applyFill="1" applyBorder="1" applyProtection="1"/>
    <xf numFmtId="4" fontId="7" fillId="11" borderId="1" xfId="0" applyNumberFormat="1" applyFont="1" applyFill="1" applyBorder="1"/>
    <xf numFmtId="2" fontId="7" fillId="8" borderId="1" xfId="0" applyNumberFormat="1" applyFont="1" applyFill="1" applyBorder="1"/>
    <xf numFmtId="4" fontId="7" fillId="11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6" fontId="7" fillId="11" borderId="1" xfId="0" applyNumberFormat="1" applyFont="1" applyFill="1" applyBorder="1" applyAlignment="1" applyProtection="1">
      <alignment horizontal="right"/>
    </xf>
    <xf numFmtId="4" fontId="9" fillId="3" borderId="1" xfId="0" applyNumberFormat="1" applyFont="1" applyFill="1" applyBorder="1"/>
    <xf numFmtId="0" fontId="0" fillId="12" borderId="0" xfId="0" applyFill="1" applyProtection="1">
      <protection locked="0"/>
    </xf>
    <xf numFmtId="0" fontId="9" fillId="11" borderId="1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0" fontId="9" fillId="10" borderId="1" xfId="0" applyFont="1" applyFill="1" applyBorder="1" applyProtection="1">
      <protection locked="0"/>
    </xf>
    <xf numFmtId="0" fontId="9" fillId="10" borderId="1" xfId="0" applyFont="1" applyFill="1" applyBorder="1"/>
    <xf numFmtId="0" fontId="0" fillId="12" borderId="1" xfId="0" applyFill="1" applyBorder="1" applyProtection="1">
      <protection locked="0"/>
    </xf>
    <xf numFmtId="0" fontId="0" fillId="13" borderId="1" xfId="0" applyFill="1" applyBorder="1"/>
    <xf numFmtId="0" fontId="9" fillId="13" borderId="1" xfId="0" applyFont="1" applyFill="1" applyBorder="1"/>
    <xf numFmtId="0" fontId="9" fillId="11" borderId="1" xfId="0" applyFont="1" applyFill="1" applyBorder="1" applyProtection="1"/>
    <xf numFmtId="49" fontId="0" fillId="0" borderId="1" xfId="0" applyNumberFormat="1" applyBorder="1" applyProtection="1">
      <protection locked="0"/>
    </xf>
    <xf numFmtId="0" fontId="14" fillId="13" borderId="0" xfId="0" applyFont="1" applyFill="1" applyBorder="1"/>
    <xf numFmtId="0" fontId="14" fillId="0" borderId="0" xfId="0" applyFont="1"/>
    <xf numFmtId="3" fontId="9" fillId="0" borderId="1" xfId="0" applyNumberFormat="1" applyFont="1" applyBorder="1" applyProtection="1"/>
    <xf numFmtId="49" fontId="9" fillId="0" borderId="1" xfId="0" applyNumberFormat="1" applyFont="1" applyBorder="1" applyProtection="1">
      <protection locked="0"/>
    </xf>
    <xf numFmtId="3" fontId="0" fillId="12" borderId="1" xfId="0" applyNumberFormat="1" applyFill="1" applyBorder="1" applyProtection="1">
      <protection locked="0"/>
    </xf>
    <xf numFmtId="3" fontId="0" fillId="0" borderId="1" xfId="0" applyNumberFormat="1" applyBorder="1" applyProtection="1"/>
    <xf numFmtId="3" fontId="9" fillId="9" borderId="1" xfId="0" applyNumberFormat="1" applyFont="1" applyFill="1" applyBorder="1" applyAlignment="1" applyProtection="1">
      <alignment horizontal="right"/>
    </xf>
    <xf numFmtId="0" fontId="9" fillId="2" borderId="4" xfId="0" applyFont="1" applyFill="1" applyBorder="1"/>
    <xf numFmtId="166" fontId="0" fillId="0" borderId="1" xfId="0" applyNumberFormat="1" applyBorder="1" applyProtection="1"/>
    <xf numFmtId="166" fontId="0" fillId="0" borderId="1" xfId="0" applyNumberFormat="1" applyBorder="1" applyAlignment="1" applyProtection="1">
      <alignment horizontal="right"/>
    </xf>
    <xf numFmtId="0" fontId="0" fillId="13" borderId="1" xfId="0" applyFill="1" applyBorder="1" applyAlignment="1" applyProtection="1">
      <alignment horizontal="right"/>
    </xf>
    <xf numFmtId="168" fontId="0" fillId="0" borderId="1" xfId="0" applyNumberFormat="1" applyBorder="1" applyProtection="1"/>
    <xf numFmtId="166" fontId="0" fillId="5" borderId="1" xfId="0" applyNumberFormat="1" applyFill="1" applyBorder="1" applyAlignment="1" applyProtection="1">
      <alignment horizontal="right"/>
    </xf>
    <xf numFmtId="0" fontId="9" fillId="13" borderId="4" xfId="0" applyFont="1" applyFill="1" applyBorder="1"/>
    <xf numFmtId="0" fontId="9" fillId="13" borderId="4" xfId="0" applyFont="1" applyFill="1" applyBorder="1" applyAlignment="1">
      <alignment horizontal="right"/>
    </xf>
    <xf numFmtId="0" fontId="0" fillId="0" borderId="0" xfId="0" applyBorder="1"/>
    <xf numFmtId="0" fontId="0" fillId="2" borderId="1" xfId="0" applyFill="1" applyBorder="1" applyProtection="1"/>
    <xf numFmtId="0" fontId="9" fillId="2" borderId="1" xfId="0" applyFont="1" applyFill="1" applyBorder="1" applyProtection="1"/>
    <xf numFmtId="0" fontId="9" fillId="0" borderId="1" xfId="0" applyNumberFormat="1" applyFont="1" applyBorder="1" applyProtection="1"/>
    <xf numFmtId="0" fontId="0" fillId="2" borderId="6" xfId="0" applyFill="1" applyBorder="1"/>
    <xf numFmtId="0" fontId="9" fillId="2" borderId="6" xfId="0" applyFont="1" applyFill="1" applyBorder="1"/>
    <xf numFmtId="49" fontId="9" fillId="9" borderId="1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/>
    <xf numFmtId="0" fontId="0" fillId="0" borderId="8" xfId="0" applyBorder="1" applyAlignmen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2" xfId="0" applyBorder="1"/>
    <xf numFmtId="0" fontId="17" fillId="0" borderId="11" xfId="0" applyFont="1" applyBorder="1" applyAlignment="1"/>
    <xf numFmtId="0" fontId="17" fillId="0" borderId="3" xfId="0" applyFont="1" applyBorder="1" applyAlignment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17" fillId="0" borderId="14" xfId="0" applyFont="1" applyBorder="1" applyAlignment="1"/>
    <xf numFmtId="0" fontId="17" fillId="0" borderId="0" xfId="0" applyFont="1" applyBorder="1" applyAlignment="1"/>
    <xf numFmtId="0" fontId="0" fillId="0" borderId="15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4" xfId="0" applyBorder="1"/>
    <xf numFmtId="0" fontId="0" fillId="0" borderId="13" xfId="0" applyBorder="1" applyAlignment="1"/>
    <xf numFmtId="0" fontId="0" fillId="13" borderId="6" xfId="0" applyFill="1" applyBorder="1" applyAlignment="1"/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1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5" xfId="0" applyBorder="1" applyAlignment="1"/>
    <xf numFmtId="0" fontId="0" fillId="16" borderId="0" xfId="0" applyFill="1" applyAlignment="1">
      <alignment vertical="center"/>
    </xf>
    <xf numFmtId="10" fontId="15" fillId="0" borderId="0" xfId="0" applyNumberFormat="1" applyFont="1"/>
    <xf numFmtId="0" fontId="0" fillId="11" borderId="1" xfId="0" applyFill="1" applyBorder="1" applyProtection="1"/>
    <xf numFmtId="49" fontId="0" fillId="11" borderId="1" xfId="0" applyNumberFormat="1" applyFill="1" applyBorder="1" applyAlignment="1" applyProtection="1">
      <alignment horizontal="right"/>
    </xf>
    <xf numFmtId="0" fontId="0" fillId="11" borderId="1" xfId="0" applyFill="1" applyBorder="1" applyProtection="1">
      <protection locked="0"/>
    </xf>
    <xf numFmtId="49" fontId="9" fillId="11" borderId="1" xfId="0" applyNumberFormat="1" applyFont="1" applyFill="1" applyBorder="1" applyAlignment="1" applyProtection="1">
      <alignment horizontal="right"/>
    </xf>
    <xf numFmtId="0" fontId="0" fillId="14" borderId="1" xfId="0" applyFill="1" applyBorder="1" applyProtection="1"/>
    <xf numFmtId="0" fontId="0" fillId="14" borderId="1" xfId="0" applyFill="1" applyBorder="1"/>
    <xf numFmtId="169" fontId="0" fillId="14" borderId="1" xfId="0" applyNumberFormat="1" applyFill="1" applyBorder="1"/>
    <xf numFmtId="0" fontId="9" fillId="0" borderId="0" xfId="0" applyFont="1" applyAlignment="1">
      <alignment horizontal="right"/>
    </xf>
    <xf numFmtId="9" fontId="0" fillId="11" borderId="1" xfId="0" applyNumberFormat="1" applyFill="1" applyBorder="1"/>
    <xf numFmtId="0" fontId="15" fillId="18" borderId="1" xfId="0" applyFont="1" applyFill="1" applyBorder="1"/>
    <xf numFmtId="0" fontId="19" fillId="18" borderId="1" xfId="0" applyFont="1" applyFill="1" applyBorder="1"/>
    <xf numFmtId="0" fontId="19" fillId="8" borderId="1" xfId="0" applyFont="1" applyFill="1" applyBorder="1"/>
    <xf numFmtId="9" fontId="19" fillId="8" borderId="1" xfId="0" applyNumberFormat="1" applyFont="1" applyFill="1" applyBorder="1"/>
    <xf numFmtId="9" fontId="15" fillId="18" borderId="1" xfId="0" applyNumberFormat="1" applyFont="1" applyFill="1" applyBorder="1"/>
    <xf numFmtId="0" fontId="0" fillId="2" borderId="1" xfId="0" applyFont="1" applyFill="1" applyBorder="1" applyProtection="1"/>
    <xf numFmtId="0" fontId="9" fillId="14" borderId="1" xfId="0" applyFont="1" applyFill="1" applyBorder="1"/>
    <xf numFmtId="0" fontId="9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170" fontId="15" fillId="18" borderId="0" xfId="0" applyNumberFormat="1" applyFont="1" applyFill="1"/>
    <xf numFmtId="171" fontId="15" fillId="8" borderId="0" xfId="0" applyNumberFormat="1" applyFont="1" applyFill="1"/>
    <xf numFmtId="172" fontId="15" fillId="8" borderId="0" xfId="0" applyNumberFormat="1" applyFont="1" applyFill="1"/>
    <xf numFmtId="173" fontId="15" fillId="18" borderId="0" xfId="0" applyNumberFormat="1" applyFont="1" applyFill="1"/>
    <xf numFmtId="174" fontId="15" fillId="8" borderId="0" xfId="0" applyNumberFormat="1" applyFont="1" applyFill="1"/>
    <xf numFmtId="176" fontId="15" fillId="18" borderId="0" xfId="0" applyNumberFormat="1" applyFont="1" applyFill="1"/>
    <xf numFmtId="175" fontId="15" fillId="18" borderId="0" xfId="0" applyNumberFormat="1" applyFont="1" applyFill="1"/>
    <xf numFmtId="0" fontId="15" fillId="0" borderId="0" xfId="0" applyFont="1"/>
    <xf numFmtId="171" fontId="15" fillId="0" borderId="0" xfId="0" applyNumberFormat="1" applyFont="1"/>
    <xf numFmtId="170" fontId="15" fillId="0" borderId="0" xfId="0" applyNumberFormat="1" applyFont="1"/>
    <xf numFmtId="172" fontId="15" fillId="0" borderId="0" xfId="0" applyNumberFormat="1" applyFont="1"/>
    <xf numFmtId="174" fontId="15" fillId="0" borderId="0" xfId="0" applyNumberFormat="1" applyFont="1"/>
    <xf numFmtId="177" fontId="15" fillId="8" borderId="0" xfId="0" applyNumberFormat="1" applyFont="1" applyFill="1"/>
    <xf numFmtId="178" fontId="15" fillId="8" borderId="0" xfId="0" applyNumberFormat="1" applyFont="1" applyFill="1"/>
    <xf numFmtId="179" fontId="15" fillId="8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9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9" borderId="18" xfId="0" applyFill="1" applyBorder="1" applyAlignment="1">
      <alignment horizontal="center"/>
    </xf>
    <xf numFmtId="3" fontId="0" fillId="9" borderId="16" xfId="0" applyNumberFormat="1" applyFill="1" applyBorder="1" applyAlignment="1"/>
    <xf numFmtId="0" fontId="9" fillId="9" borderId="18" xfId="0" applyFont="1" applyFill="1" applyBorder="1" applyAlignment="1">
      <alignment horizontal="center"/>
    </xf>
    <xf numFmtId="4" fontId="0" fillId="9" borderId="18" xfId="0" applyNumberFormat="1" applyFill="1" applyBorder="1" applyAlignment="1"/>
    <xf numFmtId="0" fontId="0" fillId="9" borderId="18" xfId="0" applyFill="1" applyBorder="1" applyAlignment="1"/>
    <xf numFmtId="2" fontId="0" fillId="0" borderId="16" xfId="0" applyNumberFormat="1" applyBorder="1" applyAlignment="1"/>
    <xf numFmtId="9" fontId="18" fillId="9" borderId="16" xfId="0" applyNumberFormat="1" applyFont="1" applyFill="1" applyBorder="1" applyAlignment="1"/>
    <xf numFmtId="0" fontId="0" fillId="9" borderId="16" xfId="0" applyFill="1" applyBorder="1" applyAlignment="1"/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3" fontId="0" fillId="0" borderId="17" xfId="0" applyNumberFormat="1" applyFill="1" applyBorder="1" applyAlignment="1"/>
    <xf numFmtId="0" fontId="9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0" borderId="17" xfId="0" applyNumberFormat="1" applyBorder="1" applyAlignment="1"/>
    <xf numFmtId="0" fontId="0" fillId="0" borderId="17" xfId="0" applyBorder="1" applyAlignment="1"/>
    <xf numFmtId="2" fontId="0" fillId="0" borderId="22" xfId="0" applyNumberFormat="1" applyBorder="1" applyAlignment="1"/>
    <xf numFmtId="9" fontId="18" fillId="0" borderId="22" xfId="0" applyNumberFormat="1" applyFont="1" applyBorder="1" applyAlignment="1"/>
    <xf numFmtId="0" fontId="0" fillId="0" borderId="22" xfId="0" applyBorder="1" applyAlignment="1"/>
    <xf numFmtId="0" fontId="17" fillId="0" borderId="11" xfId="0" applyFont="1" applyBorder="1" applyAlignment="1"/>
    <xf numFmtId="0" fontId="0" fillId="0" borderId="3" xfId="0" applyBorder="1" applyAlignment="1"/>
    <xf numFmtId="0" fontId="0" fillId="0" borderId="13" xfId="0" applyBorder="1" applyAlignment="1"/>
    <xf numFmtId="0" fontId="17" fillId="0" borderId="3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14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2" fontId="0" fillId="16" borderId="9" xfId="0" applyNumberFormat="1" applyFill="1" applyBorder="1" applyAlignment="1"/>
    <xf numFmtId="2" fontId="0" fillId="16" borderId="10" xfId="0" applyNumberFormat="1" applyFill="1" applyBorder="1" applyAlignment="1"/>
    <xf numFmtId="2" fontId="0" fillId="16" borderId="2" xfId="0" applyNumberFormat="1" applyFill="1" applyBorder="1" applyAlignment="1"/>
    <xf numFmtId="0" fontId="9" fillId="16" borderId="9" xfId="0" applyFont="1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4" fontId="0" fillId="16" borderId="9" xfId="0" applyNumberFormat="1" applyFill="1" applyBorder="1" applyAlignment="1"/>
    <xf numFmtId="0" fontId="0" fillId="16" borderId="10" xfId="0" applyFill="1" applyBorder="1" applyAlignment="1"/>
    <xf numFmtId="0" fontId="0" fillId="16" borderId="2" xfId="0" applyFill="1" applyBorder="1" applyAlignment="1"/>
    <xf numFmtId="0" fontId="0" fillId="16" borderId="1" xfId="0" applyFill="1" applyBorder="1" applyAlignment="1"/>
    <xf numFmtId="2" fontId="0" fillId="16" borderId="1" xfId="0" applyNumberFormat="1" applyFill="1" applyBorder="1" applyAlignment="1"/>
    <xf numFmtId="10" fontId="18" fillId="16" borderId="1" xfId="0" applyNumberFormat="1" applyFont="1" applyFill="1" applyBorder="1" applyAlignment="1"/>
    <xf numFmtId="2" fontId="18" fillId="16" borderId="1" xfId="0" applyNumberFormat="1" applyFont="1" applyFill="1" applyBorder="1" applyAlignment="1"/>
    <xf numFmtId="0" fontId="18" fillId="15" borderId="9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9" xfId="0" applyNumberFormat="1" applyFill="1" applyBorder="1" applyAlignment="1"/>
    <xf numFmtId="2" fontId="0" fillId="0" borderId="10" xfId="0" applyNumberFormat="1" applyFill="1" applyBorder="1" applyAlignment="1"/>
    <xf numFmtId="2" fontId="0" fillId="0" borderId="2" xfId="0" applyNumberFormat="1" applyFill="1" applyBorder="1" applyAlignment="1"/>
    <xf numFmtId="0" fontId="9" fillId="0" borderId="9" xfId="0" applyFont="1" applyFill="1" applyBorder="1" applyAlignment="1">
      <alignment horizontal="center"/>
    </xf>
    <xf numFmtId="0" fontId="0" fillId="0" borderId="1" xfId="0" applyFill="1" applyBorder="1" applyAlignment="1"/>
    <xf numFmtId="2" fontId="0" fillId="0" borderId="1" xfId="0" applyNumberFormat="1" applyFill="1" applyBorder="1" applyAlignment="1"/>
    <xf numFmtId="10" fontId="18" fillId="0" borderId="1" xfId="0" applyNumberFormat="1" applyFont="1" applyFill="1" applyBorder="1" applyAlignment="1"/>
    <xf numFmtId="2" fontId="18" fillId="0" borderId="1" xfId="0" applyNumberFormat="1" applyFont="1" applyFill="1" applyBorder="1" applyAlignment="1"/>
    <xf numFmtId="4" fontId="0" fillId="0" borderId="9" xfId="0" applyNumberForma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2" fontId="0" fillId="16" borderId="11" xfId="0" applyNumberFormat="1" applyFill="1" applyBorder="1" applyAlignment="1"/>
    <xf numFmtId="2" fontId="0" fillId="16" borderId="3" xfId="0" applyNumberFormat="1" applyFill="1" applyBorder="1" applyAlignment="1"/>
    <xf numFmtId="2" fontId="0" fillId="16" borderId="12" xfId="0" applyNumberFormat="1" applyFill="1" applyBorder="1" applyAlignment="1"/>
    <xf numFmtId="0" fontId="0" fillId="16" borderId="5" xfId="0" applyFill="1" applyBorder="1" applyAlignment="1"/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0" fillId="15" borderId="13" xfId="0" applyNumberFormat="1" applyFill="1" applyBorder="1" applyAlignment="1">
      <alignment horizontal="left"/>
    </xf>
    <xf numFmtId="4" fontId="0" fillId="15" borderId="7" xfId="0" applyNumberFormat="1" applyFill="1" applyBorder="1" applyAlignment="1">
      <alignment horizontal="left"/>
    </xf>
    <xf numFmtId="4" fontId="0" fillId="15" borderId="8" xfId="0" applyNumberFormat="1" applyFill="1" applyBorder="1" applyAlignment="1">
      <alignment horizontal="left"/>
    </xf>
    <xf numFmtId="0" fontId="18" fillId="0" borderId="6" xfId="0" applyFont="1" applyBorder="1" applyAlignment="1"/>
    <xf numFmtId="4" fontId="0" fillId="15" borderId="6" xfId="0" applyNumberFormat="1" applyFill="1" applyBorder="1" applyAlignment="1"/>
    <xf numFmtId="4" fontId="18" fillId="0" borderId="23" xfId="0" applyNumberFormat="1" applyFont="1" applyBorder="1" applyAlignment="1"/>
    <xf numFmtId="4" fontId="18" fillId="0" borderId="24" xfId="0" applyNumberFormat="1" applyFont="1" applyBorder="1" applyAlignment="1"/>
    <xf numFmtId="4" fontId="0" fillId="0" borderId="23" xfId="0" applyNumberFormat="1" applyBorder="1" applyAlignment="1"/>
    <xf numFmtId="4" fontId="0" fillId="0" borderId="25" xfId="0" applyNumberFormat="1" applyBorder="1" applyAlignment="1"/>
    <xf numFmtId="4" fontId="0" fillId="0" borderId="24" xfId="0" applyNumberFormat="1" applyBorder="1" applyAlignment="1"/>
    <xf numFmtId="4" fontId="18" fillId="0" borderId="19" xfId="0" applyNumberFormat="1" applyFont="1" applyBorder="1" applyAlignment="1"/>
    <xf numFmtId="4" fontId="18" fillId="0" borderId="21" xfId="0" applyNumberFormat="1" applyFont="1" applyBorder="1" applyAlignment="1"/>
    <xf numFmtId="4" fontId="0" fillId="0" borderId="19" xfId="0" applyNumberFormat="1" applyBorder="1" applyAlignment="1"/>
    <xf numFmtId="4" fontId="0" fillId="0" borderId="20" xfId="0" applyNumberFormat="1" applyBorder="1" applyAlignment="1"/>
    <xf numFmtId="4" fontId="0" fillId="0" borderId="21" xfId="0" applyNumberFormat="1" applyBorder="1" applyAlignment="1"/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4" fontId="0" fillId="15" borderId="1" xfId="0" applyNumberFormat="1" applyFill="1" applyBorder="1" applyAlignment="1"/>
    <xf numFmtId="4" fontId="0" fillId="15" borderId="13" xfId="0" applyNumberFormat="1" applyFill="1" applyBorder="1" applyAlignment="1">
      <alignment horizontal="left" vertical="center"/>
    </xf>
    <xf numFmtId="4" fontId="0" fillId="15" borderId="7" xfId="0" applyNumberFormat="1" applyFill="1" applyBorder="1" applyAlignment="1">
      <alignment horizontal="left" vertical="center"/>
    </xf>
    <xf numFmtId="4" fontId="0" fillId="15" borderId="8" xfId="0" applyNumberFormat="1" applyFill="1" applyBorder="1" applyAlignment="1">
      <alignment horizontal="left" vertical="center"/>
    </xf>
    <xf numFmtId="0" fontId="0" fillId="11" borderId="1" xfId="0" applyFill="1" applyBorder="1" applyAlignment="1"/>
    <xf numFmtId="2" fontId="0" fillId="11" borderId="1" xfId="0" applyNumberFormat="1" applyFill="1" applyBorder="1" applyAlignment="1"/>
    <xf numFmtId="10" fontId="18" fillId="11" borderId="1" xfId="0" applyNumberFormat="1" applyFont="1" applyFill="1" applyBorder="1" applyAlignment="1"/>
    <xf numFmtId="2" fontId="18" fillId="11" borderId="1" xfId="0" applyNumberFormat="1" applyFont="1" applyFill="1" applyBorder="1" applyAlignment="1"/>
    <xf numFmtId="0" fontId="0" fillId="11" borderId="1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2" fontId="0" fillId="11" borderId="9" xfId="0" applyNumberFormat="1" applyFill="1" applyBorder="1" applyAlignment="1"/>
    <xf numFmtId="2" fontId="0" fillId="11" borderId="10" xfId="0" applyNumberFormat="1" applyFill="1" applyBorder="1" applyAlignment="1"/>
    <xf numFmtId="2" fontId="0" fillId="11" borderId="2" xfId="0" applyNumberFormat="1" applyFill="1" applyBorder="1" applyAlignment="1"/>
    <xf numFmtId="0" fontId="9" fillId="11" borderId="9" xfId="0" applyFont="1" applyFill="1" applyBorder="1" applyAlignment="1">
      <alignment horizontal="center"/>
    </xf>
    <xf numFmtId="4" fontId="0" fillId="11" borderId="9" xfId="0" applyNumberFormat="1" applyFill="1" applyBorder="1" applyAlignment="1"/>
    <xf numFmtId="0" fontId="0" fillId="11" borderId="10" xfId="0" applyFill="1" applyBorder="1" applyAlignment="1"/>
    <xf numFmtId="0" fontId="0" fillId="11" borderId="2" xfId="0" applyFill="1" applyBorder="1" applyAlignment="1"/>
    <xf numFmtId="0" fontId="0" fillId="17" borderId="9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ECAF"/>
      <color rgb="FFFDE9D9"/>
      <color rgb="FFFF0000"/>
      <color rgb="FF97E597"/>
      <color rgb="FFFFB3FF"/>
      <color rgb="FFE3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3017520</xdr:colOff>
      <xdr:row>4</xdr:row>
      <xdr:rowOff>160020</xdr:rowOff>
    </xdr:from>
    <xdr:to>
      <xdr:col>4</xdr:col>
      <xdr:colOff>22860</xdr:colOff>
      <xdr:row>19</xdr:row>
      <xdr:rowOff>60960</xdr:rowOff>
    </xdr:to>
    <xdr:grpSp>
      <xdr:nvGrpSpPr>
        <xdr:cNvPr id="2238" name="Skupina 18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GrpSpPr>
          <a:grpSpLocks/>
        </xdr:cNvGrpSpPr>
      </xdr:nvGrpSpPr>
      <xdr:grpSpPr bwMode="auto">
        <a:xfrm>
          <a:off x="5692987" y="869103"/>
          <a:ext cx="1304290" cy="2282190"/>
          <a:chOff x="5683250" y="857250"/>
          <a:chExt cx="1312333" cy="2127250"/>
        </a:xfrm>
      </xdr:grpSpPr>
      <xdr:cxnSp macro="">
        <xdr:nvCxnSpPr>
          <xdr:cNvPr id="11" name="Raven povezovalnik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6988041" y="1790019"/>
            <a:ext cx="7542" cy="11944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Raven puščični povezovalnik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H="1">
            <a:off x="5705876" y="2984500"/>
            <a:ext cx="1289707" cy="0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Raven povezovalnik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H="1" flipV="1">
            <a:off x="5683250" y="857250"/>
            <a:ext cx="1312333" cy="932769"/>
          </a:xfrm>
          <a:prstGeom prst="line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1</xdr:row>
      <xdr:rowOff>137160</xdr:rowOff>
    </xdr:to>
    <xdr:sp macro="" textlink="">
      <xdr:nvSpPr>
        <xdr:cNvPr id="3081" name="AutoShape 9" descr="Rezultat iskanja slik za smile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4371320" y="1539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1</xdr:row>
      <xdr:rowOff>137160</xdr:rowOff>
    </xdr:to>
    <xdr:sp macro="" textlink="">
      <xdr:nvSpPr>
        <xdr:cNvPr id="3082" name="AutoShape 10" descr="Rezultat iskanja slik za smile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4371320" y="3718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</xdr:row>
      <xdr:rowOff>0</xdr:rowOff>
    </xdr:from>
    <xdr:ext cx="304800" cy="299085"/>
    <xdr:sp macro="" textlink="">
      <xdr:nvSpPr>
        <xdr:cNvPr id="8" name="AutoShape 5" descr="Rezultat iskanja slik za smil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299085"/>
    <xdr:sp macro="" textlink="">
      <xdr:nvSpPr>
        <xdr:cNvPr id="9" name="AutoShape 5" descr="Rezultat iskanja slik za smil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299085"/>
    <xdr:sp macro="" textlink="">
      <xdr:nvSpPr>
        <xdr:cNvPr id="10" name="AutoShape 5" descr="Rezultat iskanja slik za smil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299085"/>
    <xdr:sp macro="" textlink="">
      <xdr:nvSpPr>
        <xdr:cNvPr id="11" name="AutoShape 5" descr="Rezultat iskanja slik za smil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299085"/>
    <xdr:sp macro="" textlink="">
      <xdr:nvSpPr>
        <xdr:cNvPr id="12" name="AutoShape 5" descr="Rezultat iskanja slik za smil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299085"/>
    <xdr:sp macro="" textlink="">
      <xdr:nvSpPr>
        <xdr:cNvPr id="13" name="AutoShape 5" descr="Rezultat iskanja slik za smil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299085"/>
    <xdr:sp macro="" textlink="">
      <xdr:nvSpPr>
        <xdr:cNvPr id="14" name="AutoShape 5" descr="Rezultat iskanja slik za smil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299085"/>
    <xdr:sp macro="" textlink="">
      <xdr:nvSpPr>
        <xdr:cNvPr id="15" name="AutoShape 5" descr="Rezultat iskanja slik za smil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299085"/>
    <xdr:sp macro="" textlink="">
      <xdr:nvSpPr>
        <xdr:cNvPr id="16" name="AutoShape 5" descr="Rezultat iskanja slik za smil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299085"/>
    <xdr:sp macro="" textlink="">
      <xdr:nvSpPr>
        <xdr:cNvPr id="17" name="AutoShape 5" descr="Rezultat iskanja slik za smil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299085"/>
    <xdr:sp macro="" textlink="">
      <xdr:nvSpPr>
        <xdr:cNvPr id="18" name="AutoShape 5" descr="Rezultat iskanja slik za smil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299085"/>
    <xdr:sp macro="" textlink="">
      <xdr:nvSpPr>
        <xdr:cNvPr id="19" name="AutoShape 5" descr="Rezultat iskanja slik za smile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299085"/>
    <xdr:sp macro="" textlink="">
      <xdr:nvSpPr>
        <xdr:cNvPr id="20" name="AutoShape 5" descr="Rezultat iskanja slik za smil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299085"/>
    <xdr:sp macro="" textlink="">
      <xdr:nvSpPr>
        <xdr:cNvPr id="21" name="AutoShape 5" descr="Rezultat iskanja slik za smile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299085"/>
    <xdr:sp macro="" textlink="">
      <xdr:nvSpPr>
        <xdr:cNvPr id="22" name="AutoShape 5" descr="Rezultat iskanja slik za smile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304800" cy="299085"/>
    <xdr:sp macro="" textlink="">
      <xdr:nvSpPr>
        <xdr:cNvPr id="23" name="AutoShape 5" descr="Rezultat iskanja slik za smile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0</xdr:rowOff>
    </xdr:from>
    <xdr:ext cx="304800" cy="299085"/>
    <xdr:sp macro="" textlink="">
      <xdr:nvSpPr>
        <xdr:cNvPr id="24" name="AutoShape 5" descr="Rezultat iskanja slik za smile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299085"/>
    <xdr:sp macro="" textlink="">
      <xdr:nvSpPr>
        <xdr:cNvPr id="25" name="AutoShape 5" descr="Rezultat iskanja slik za smile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304800" cy="299085"/>
    <xdr:sp macro="" textlink="">
      <xdr:nvSpPr>
        <xdr:cNvPr id="26" name="AutoShape 5" descr="Rezultat iskanja slik za smile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304800" cy="299085"/>
    <xdr:sp macro="" textlink="">
      <xdr:nvSpPr>
        <xdr:cNvPr id="27" name="AutoShape 5" descr="Rezultat iskanja slik za smile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</xdr:row>
      <xdr:rowOff>0</xdr:rowOff>
    </xdr:from>
    <xdr:ext cx="304800" cy="299085"/>
    <xdr:sp macro="" textlink="">
      <xdr:nvSpPr>
        <xdr:cNvPr id="28" name="AutoShape 5" descr="Rezultat iskanja slik za smile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299085"/>
    <xdr:sp macro="" textlink="">
      <xdr:nvSpPr>
        <xdr:cNvPr id="29" name="AutoShape 5" descr="Rezultat iskanja slik za smile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299085"/>
    <xdr:sp macro="" textlink="">
      <xdr:nvSpPr>
        <xdr:cNvPr id="30" name="AutoShape 5" descr="Rezultat iskanja slik za smile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299085"/>
    <xdr:sp macro="" textlink="">
      <xdr:nvSpPr>
        <xdr:cNvPr id="31" name="AutoShape 5" descr="Rezultat iskanja slik za smil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299085"/>
    <xdr:sp macro="" textlink="">
      <xdr:nvSpPr>
        <xdr:cNvPr id="32" name="AutoShape 5" descr="Rezultat iskanja slik za smil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299085"/>
    <xdr:sp macro="" textlink="">
      <xdr:nvSpPr>
        <xdr:cNvPr id="33" name="AutoShape 5" descr="Rezultat iskanja slik za smile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299085"/>
    <xdr:sp macro="" textlink="">
      <xdr:nvSpPr>
        <xdr:cNvPr id="34" name="AutoShape 5" descr="Rezultat iskanja slik za smil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299085"/>
    <xdr:sp macro="" textlink="">
      <xdr:nvSpPr>
        <xdr:cNvPr id="35" name="AutoShape 5" descr="Rezultat iskanja slik za smile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299085"/>
    <xdr:sp macro="" textlink="">
      <xdr:nvSpPr>
        <xdr:cNvPr id="36" name="AutoShape 5" descr="Rezultat iskanja slik za smile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299085"/>
    <xdr:sp macro="" textlink="">
      <xdr:nvSpPr>
        <xdr:cNvPr id="37" name="AutoShape 5" descr="Rezultat iskanja slik za smile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299085"/>
    <xdr:sp macro="" textlink="">
      <xdr:nvSpPr>
        <xdr:cNvPr id="38" name="AutoShape 5" descr="Rezultat iskanja slik za smile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299085"/>
    <xdr:sp macro="" textlink="">
      <xdr:nvSpPr>
        <xdr:cNvPr id="39" name="AutoShape 5" descr="Rezultat iskanja slik za smile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299085"/>
    <xdr:sp macro="" textlink="">
      <xdr:nvSpPr>
        <xdr:cNvPr id="40" name="AutoShape 5" descr="Rezultat iskanja slik za smile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299085"/>
    <xdr:sp macro="" textlink="">
      <xdr:nvSpPr>
        <xdr:cNvPr id="41" name="AutoShape 5" descr="Rezultat iskanja slik za smile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299085"/>
    <xdr:sp macro="" textlink="">
      <xdr:nvSpPr>
        <xdr:cNvPr id="42" name="AutoShape 5" descr="Rezultat iskanja slik za smile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299085"/>
    <xdr:sp macro="" textlink="">
      <xdr:nvSpPr>
        <xdr:cNvPr id="43" name="AutoShape 5" descr="Rezultat iskanja slik za smile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299085"/>
    <xdr:sp macro="" textlink="">
      <xdr:nvSpPr>
        <xdr:cNvPr id="44" name="AutoShape 5" descr="Rezultat iskanja slik za smile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299085"/>
    <xdr:sp macro="" textlink="">
      <xdr:nvSpPr>
        <xdr:cNvPr id="45" name="AutoShape 5" descr="Rezultat iskanja slik za smile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299085"/>
    <xdr:sp macro="" textlink="">
      <xdr:nvSpPr>
        <xdr:cNvPr id="46" name="AutoShape 5" descr="Rezultat iskanja slik za smile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299085"/>
    <xdr:sp macro="" textlink="">
      <xdr:nvSpPr>
        <xdr:cNvPr id="47" name="AutoShape 5" descr="Rezultat iskanja slik za smile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299085"/>
    <xdr:sp macro="" textlink="">
      <xdr:nvSpPr>
        <xdr:cNvPr id="48" name="AutoShape 5" descr="Rezultat iskanja slik za smile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299085"/>
    <xdr:sp macro="" textlink="">
      <xdr:nvSpPr>
        <xdr:cNvPr id="49" name="AutoShape 5" descr="Rezultat iskanja slik za smil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304800" cy="299085"/>
    <xdr:sp macro="" textlink="">
      <xdr:nvSpPr>
        <xdr:cNvPr id="50" name="AutoShape 5" descr="Rezultat iskanja slik za smile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299085"/>
    <xdr:sp macro="" textlink="">
      <xdr:nvSpPr>
        <xdr:cNvPr id="51" name="AutoShape 5" descr="Rezultat iskanja slik za smile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304800" cy="299085"/>
    <xdr:sp macro="" textlink="">
      <xdr:nvSpPr>
        <xdr:cNvPr id="52" name="AutoShape 5" descr="Rezultat iskanja slik za smile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0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304800" cy="299085"/>
    <xdr:sp macro="" textlink="">
      <xdr:nvSpPr>
        <xdr:cNvPr id="53" name="AutoShape 5" descr="Rezultat iskanja slik za smile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2249150" y="161925"/>
          <a:ext cx="3048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2487930</xdr:colOff>
      <xdr:row>6</xdr:row>
      <xdr:rowOff>121920</xdr:rowOff>
    </xdr:from>
    <xdr:to>
      <xdr:col>7</xdr:col>
      <xdr:colOff>2487930</xdr:colOff>
      <xdr:row>8</xdr:row>
      <xdr:rowOff>133431</xdr:rowOff>
    </xdr:to>
    <xdr:cxnSp macro="">
      <xdr:nvCxnSpPr>
        <xdr:cNvPr id="2" name="Raven puščični povezovalnik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CxnSpPr/>
      </xdr:nvCxnSpPr>
      <xdr:spPr>
        <a:xfrm flipV="1">
          <a:off x="10582275" y="1085850"/>
          <a:ext cx="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2175510</xdr:colOff>
      <xdr:row>6</xdr:row>
      <xdr:rowOff>121920</xdr:rowOff>
    </xdr:from>
    <xdr:to>
      <xdr:col>7</xdr:col>
      <xdr:colOff>2175510</xdr:colOff>
      <xdr:row>8</xdr:row>
      <xdr:rowOff>133431</xdr:rowOff>
    </xdr:to>
    <xdr:cxnSp macro="">
      <xdr:nvCxnSpPr>
        <xdr:cNvPr id="4" name="Raven puščični povezovalnik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 flipV="1">
          <a:off x="10315575" y="1085850"/>
          <a:ext cx="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5</xdr:row>
      <xdr:rowOff>57150</xdr:rowOff>
    </xdr:from>
    <xdr:to>
      <xdr:col>5</xdr:col>
      <xdr:colOff>952500</xdr:colOff>
      <xdr:row>7</xdr:row>
      <xdr:rowOff>76200</xdr:rowOff>
    </xdr:to>
    <xdr:cxnSp macro="">
      <xdr:nvCxnSpPr>
        <xdr:cNvPr id="2" name="Raven puščični povezovalnik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CxnSpPr/>
      </xdr:nvCxnSpPr>
      <xdr:spPr>
        <a:xfrm flipV="1">
          <a:off x="7829550" y="866775"/>
          <a:ext cx="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9.xml"/><Relationship Id="rId1" Type="http://schemas.openxmlformats.org/officeDocument/2006/relationships/vmlDrawing" Target="../drawings/vmlDrawing39.v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0.xml"/><Relationship Id="rId1" Type="http://schemas.openxmlformats.org/officeDocument/2006/relationships/vmlDrawing" Target="../drawings/vmlDrawing40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1.xml"/><Relationship Id="rId1" Type="http://schemas.openxmlformats.org/officeDocument/2006/relationships/vmlDrawing" Target="../drawings/vmlDrawing41.v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2.xml"/><Relationship Id="rId1" Type="http://schemas.openxmlformats.org/officeDocument/2006/relationships/vmlDrawing" Target="../drawings/vmlDrawing42.v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3.xml"/><Relationship Id="rId1" Type="http://schemas.openxmlformats.org/officeDocument/2006/relationships/vmlDrawing" Target="../drawings/vmlDrawing43.v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4.xml"/><Relationship Id="rId1" Type="http://schemas.openxmlformats.org/officeDocument/2006/relationships/vmlDrawing" Target="../drawings/vmlDrawing44.v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5.xml"/><Relationship Id="rId1" Type="http://schemas.openxmlformats.org/officeDocument/2006/relationships/vmlDrawing" Target="../drawings/vmlDrawing45.v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6.xml"/><Relationship Id="rId1" Type="http://schemas.openxmlformats.org/officeDocument/2006/relationships/vmlDrawing" Target="../drawings/vmlDrawing46.v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7.xml"/><Relationship Id="rId1" Type="http://schemas.openxmlformats.org/officeDocument/2006/relationships/vmlDrawing" Target="../drawings/vmlDrawing47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C23"/>
  <sheetViews>
    <sheetView tabSelected="1" zoomScale="90" zoomScaleNormal="90" workbookViewId="0">
      <selection activeCell="I28" sqref="I28"/>
    </sheetView>
  </sheetViews>
  <sheetFormatPr defaultRowHeight="12.75"/>
  <cols>
    <col min="1" max="1" width="41.28515625" customWidth="1"/>
    <col min="2" max="2" width="44.140625" customWidth="1"/>
    <col min="3" max="3" width="10" customWidth="1"/>
  </cols>
  <sheetData>
    <row r="1" spans="1:3" ht="18">
      <c r="A1" s="13" t="s">
        <v>58</v>
      </c>
    </row>
    <row r="2" spans="1:3">
      <c r="A2" s="169"/>
      <c r="B2" s="170"/>
      <c r="C2" s="76" t="s">
        <v>22</v>
      </c>
    </row>
    <row r="3" spans="1:3">
      <c r="A3" s="75" t="s">
        <v>0</v>
      </c>
      <c r="B3" s="23"/>
      <c r="C3" s="166"/>
    </row>
    <row r="4" spans="1:3">
      <c r="A4" s="75" t="s">
        <v>1</v>
      </c>
      <c r="B4" s="100"/>
      <c r="C4" s="168"/>
    </row>
    <row r="5" spans="1:3">
      <c r="A5" s="76" t="s">
        <v>109</v>
      </c>
      <c r="B5" s="85">
        <f>B23</f>
        <v>0</v>
      </c>
      <c r="C5" s="60"/>
    </row>
    <row r="6" spans="1:3">
      <c r="A6" s="75" t="s">
        <v>2</v>
      </c>
      <c r="B6" s="87">
        <f>material!J27</f>
        <v>0.2</v>
      </c>
      <c r="C6" s="166"/>
    </row>
    <row r="7" spans="1:3">
      <c r="A7" s="75" t="s">
        <v>3</v>
      </c>
      <c r="B7" s="87">
        <f>surovina!F30</f>
        <v>0</v>
      </c>
      <c r="C7" s="167"/>
    </row>
    <row r="8" spans="1:3">
      <c r="A8" s="75" t="s">
        <v>4</v>
      </c>
      <c r="B8" s="88">
        <f>osn_sreds!C22</f>
        <v>0</v>
      </c>
      <c r="C8" s="167"/>
    </row>
    <row r="9" spans="1:3">
      <c r="A9" s="75" t="s">
        <v>5</v>
      </c>
      <c r="B9" s="88">
        <f>drob_inven!C22</f>
        <v>0</v>
      </c>
      <c r="C9" s="167"/>
    </row>
    <row r="10" spans="1:3">
      <c r="A10" s="75" t="s">
        <v>6</v>
      </c>
      <c r="B10" s="88">
        <f>delo!I22</f>
        <v>0</v>
      </c>
      <c r="C10" s="167"/>
    </row>
    <row r="11" spans="1:3">
      <c r="A11" s="75" t="s">
        <v>7</v>
      </c>
      <c r="B11" s="88" t="e">
        <f>storitve!F23</f>
        <v>#DIV/0!</v>
      </c>
      <c r="C11" s="167"/>
    </row>
    <row r="12" spans="1:3">
      <c r="A12" s="76" t="s">
        <v>116</v>
      </c>
      <c r="B12" s="89" t="e">
        <f>SUM(B6:B11)</f>
        <v>#DIV/0!</v>
      </c>
      <c r="C12" s="167"/>
    </row>
    <row r="13" spans="1:3">
      <c r="A13" s="76" t="s">
        <v>118</v>
      </c>
      <c r="B13" s="90">
        <v>0.05</v>
      </c>
      <c r="C13" s="167"/>
    </row>
    <row r="14" spans="1:3">
      <c r="A14" s="92" t="s">
        <v>117</v>
      </c>
      <c r="B14" s="93" t="e">
        <f>B12*B13</f>
        <v>#DIV/0!</v>
      </c>
      <c r="C14" s="167"/>
    </row>
    <row r="15" spans="1:3">
      <c r="A15" s="76" t="s">
        <v>194</v>
      </c>
      <c r="B15" s="91" t="e">
        <f>B12+B14</f>
        <v>#DIV/0!</v>
      </c>
      <c r="C15" s="168"/>
    </row>
    <row r="18" spans="1:3">
      <c r="A18" s="79" t="s">
        <v>110</v>
      </c>
      <c r="B18" s="80"/>
      <c r="C18" s="80"/>
    </row>
    <row r="20" spans="1:3">
      <c r="A20" s="19" t="s">
        <v>111</v>
      </c>
      <c r="B20" s="83">
        <v>0</v>
      </c>
    </row>
    <row r="21" spans="1:3">
      <c r="A21" s="19" t="s">
        <v>112</v>
      </c>
      <c r="B21" s="84">
        <v>0</v>
      </c>
    </row>
    <row r="22" spans="1:3">
      <c r="A22" s="19" t="s">
        <v>113</v>
      </c>
      <c r="B22" s="84">
        <v>0</v>
      </c>
    </row>
    <row r="23" spans="1:3">
      <c r="A23" s="19" t="s">
        <v>114</v>
      </c>
      <c r="B23" s="84">
        <f>B22*12</f>
        <v>0</v>
      </c>
    </row>
  </sheetData>
  <sheetProtection formatCells="0" selectLockedCells="1"/>
  <mergeCells count="3">
    <mergeCell ref="C6:C15"/>
    <mergeCell ref="C3:C4"/>
    <mergeCell ref="A2:B2"/>
  </mergeCells>
  <phoneticPr fontId="1" type="noConversion"/>
  <pageMargins left="0.75" right="0.75" top="1" bottom="1" header="0" footer="0"/>
  <pageSetup paperSize="9" orientation="portrait" horizont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H41"/>
  <sheetViews>
    <sheetView topLeftCell="C4" zoomScaleNormal="100" workbookViewId="0">
      <selection activeCell="C6" sqref="C6"/>
    </sheetView>
  </sheetViews>
  <sheetFormatPr defaultRowHeight="12.75"/>
  <cols>
    <col min="1" max="1" width="5" customWidth="1"/>
    <col min="2" max="2" width="29" customWidth="1"/>
    <col min="3" max="3" width="38.85546875" customWidth="1"/>
    <col min="5" max="5" width="32" customWidth="1"/>
    <col min="6" max="6" width="5.140625" customWidth="1"/>
    <col min="7" max="7" width="6.85546875" customWidth="1"/>
    <col min="8" max="8" width="36.710937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41"/>
  <sheetViews>
    <sheetView workbookViewId="0">
      <selection activeCell="C16" sqref="C16:C22"/>
    </sheetView>
  </sheetViews>
  <sheetFormatPr defaultRowHeight="12.75"/>
  <cols>
    <col min="1" max="1" width="4.7109375" customWidth="1"/>
    <col min="2" max="2" width="28.42578125" customWidth="1"/>
    <col min="3" max="3" width="37.42578125" customWidth="1"/>
    <col min="5" max="5" width="31.140625" customWidth="1"/>
    <col min="6" max="6" width="6.28515625" customWidth="1"/>
    <col min="8" max="8" width="36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H41"/>
  <sheetViews>
    <sheetView topLeftCell="C1" workbookViewId="0">
      <selection activeCell="C3" sqref="C3"/>
    </sheetView>
  </sheetViews>
  <sheetFormatPr defaultRowHeight="12.75"/>
  <cols>
    <col min="1" max="1" width="5" customWidth="1"/>
    <col min="2" max="2" width="28.28515625" customWidth="1"/>
    <col min="3" max="3" width="41.28515625" customWidth="1"/>
    <col min="5" max="5" width="32.42578125" customWidth="1"/>
    <col min="6" max="6" width="5.85546875" customWidth="1"/>
    <col min="8" max="8" width="36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H41"/>
  <sheetViews>
    <sheetView workbookViewId="0">
      <selection activeCell="C22" sqref="C16:C22"/>
    </sheetView>
  </sheetViews>
  <sheetFormatPr defaultRowHeight="12.75"/>
  <cols>
    <col min="1" max="1" width="5.140625" customWidth="1"/>
    <col min="2" max="2" width="28.42578125" customWidth="1"/>
    <col min="3" max="3" width="43.140625" customWidth="1"/>
    <col min="5" max="5" width="31.140625" customWidth="1"/>
    <col min="6" max="6" width="5" customWidth="1"/>
    <col min="7" max="7" width="7.5703125" customWidth="1"/>
    <col min="8" max="8" width="44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H41"/>
  <sheetViews>
    <sheetView workbookViewId="0">
      <selection activeCell="F3" sqref="F3"/>
    </sheetView>
  </sheetViews>
  <sheetFormatPr defaultRowHeight="12.75"/>
  <cols>
    <col min="1" max="1" width="5.42578125" customWidth="1"/>
    <col min="2" max="2" width="29.140625" customWidth="1"/>
    <col min="3" max="3" width="33.85546875" customWidth="1"/>
    <col min="5" max="5" width="32" customWidth="1"/>
    <col min="6" max="6" width="5.5703125" customWidth="1"/>
    <col min="8" max="8" width="37.8554687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0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24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>
        <v>1</v>
      </c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H41"/>
  <sheetViews>
    <sheetView workbookViewId="0">
      <selection activeCell="C16" sqref="C16:C22"/>
    </sheetView>
  </sheetViews>
  <sheetFormatPr defaultRowHeight="12.75"/>
  <cols>
    <col min="1" max="1" width="6.28515625" customWidth="1"/>
    <col min="2" max="2" width="28.28515625" customWidth="1"/>
    <col min="3" max="3" width="38.85546875" customWidth="1"/>
    <col min="5" max="5" width="29.85546875" customWidth="1"/>
    <col min="6" max="6" width="6" customWidth="1"/>
    <col min="8" max="8" width="39.57031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H41"/>
  <sheetViews>
    <sheetView workbookViewId="0">
      <selection activeCell="C16" sqref="C16:C22"/>
    </sheetView>
  </sheetViews>
  <sheetFormatPr defaultRowHeight="12.75"/>
  <cols>
    <col min="1" max="1" width="7.5703125" customWidth="1"/>
    <col min="2" max="2" width="28.7109375" customWidth="1"/>
    <col min="3" max="3" width="40.140625" customWidth="1"/>
    <col min="5" max="5" width="30.85546875" customWidth="1"/>
    <col min="6" max="6" width="5.7109375" customWidth="1"/>
    <col min="7" max="7" width="7.85546875" customWidth="1"/>
    <col min="8" max="8" width="40.28515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H41"/>
  <sheetViews>
    <sheetView workbookViewId="0">
      <selection activeCell="C16" sqref="C16:C22"/>
    </sheetView>
  </sheetViews>
  <sheetFormatPr defaultRowHeight="12.75"/>
  <cols>
    <col min="2" max="2" width="29.42578125" customWidth="1"/>
    <col min="3" max="3" width="31.28515625" customWidth="1"/>
    <col min="5" max="5" width="31.42578125" customWidth="1"/>
    <col min="6" max="6" width="5.5703125" customWidth="1"/>
    <col min="7" max="7" width="7.5703125" customWidth="1"/>
    <col min="8" max="8" width="35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0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24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H41"/>
  <sheetViews>
    <sheetView workbookViewId="0">
      <selection activeCell="C16" sqref="C16"/>
    </sheetView>
  </sheetViews>
  <sheetFormatPr defaultRowHeight="12.75"/>
  <cols>
    <col min="2" max="2" width="29.28515625" customWidth="1"/>
    <col min="3" max="3" width="39" customWidth="1"/>
    <col min="5" max="5" width="32.28515625" customWidth="1"/>
    <col min="6" max="6" width="4.5703125" customWidth="1"/>
    <col min="8" max="8" width="44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H41"/>
  <sheetViews>
    <sheetView topLeftCell="C1" workbookViewId="0">
      <selection activeCell="G3" sqref="G3"/>
    </sheetView>
  </sheetViews>
  <sheetFormatPr defaultRowHeight="12.75"/>
  <cols>
    <col min="2" max="2" width="29.42578125" customWidth="1"/>
    <col min="3" max="3" width="29.140625" customWidth="1"/>
    <col min="5" max="5" width="30.42578125" customWidth="1"/>
    <col min="6" max="6" width="5.140625" customWidth="1"/>
    <col min="8" max="8" width="36.57031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J42"/>
  <sheetViews>
    <sheetView zoomScaleNormal="100" workbookViewId="0">
      <selection activeCell="H32" sqref="H32"/>
    </sheetView>
  </sheetViews>
  <sheetFormatPr defaultRowHeight="12.75"/>
  <cols>
    <col min="2" max="2" width="48" customWidth="1"/>
    <col min="3" max="3" width="17.7109375" customWidth="1"/>
    <col min="4" max="4" width="18.28515625" customWidth="1"/>
    <col min="5" max="5" width="19.42578125" customWidth="1"/>
    <col min="6" max="7" width="18.28515625" customWidth="1"/>
    <col min="8" max="8" width="17" customWidth="1"/>
    <col min="9" max="9" width="17.5703125" customWidth="1"/>
    <col min="10" max="10" width="19.42578125" customWidth="1"/>
    <col min="25" max="25" width="11.28515625" customWidth="1"/>
  </cols>
  <sheetData>
    <row r="1" spans="1:10">
      <c r="A1" s="98" t="s">
        <v>8</v>
      </c>
      <c r="B1" s="98" t="s">
        <v>9</v>
      </c>
      <c r="C1" s="99" t="s">
        <v>127</v>
      </c>
      <c r="D1" s="22" t="s">
        <v>172</v>
      </c>
      <c r="E1" s="98" t="s">
        <v>175</v>
      </c>
      <c r="F1" s="95" t="s">
        <v>22</v>
      </c>
      <c r="G1" s="146" t="s">
        <v>177</v>
      </c>
      <c r="H1" s="146" t="s">
        <v>22</v>
      </c>
      <c r="I1" s="96" t="s">
        <v>121</v>
      </c>
      <c r="J1" s="96" t="s">
        <v>122</v>
      </c>
    </row>
    <row r="2" spans="1:10">
      <c r="A2" s="132">
        <v>1</v>
      </c>
      <c r="B2" s="70" t="s">
        <v>180</v>
      </c>
      <c r="C2" s="36"/>
      <c r="D2" s="97"/>
      <c r="E2" s="140">
        <f>D2*$E$27/$D$27</f>
        <v>0</v>
      </c>
      <c r="F2" s="38" t="s">
        <v>176</v>
      </c>
      <c r="G2" s="1">
        <f>D2/1000</f>
        <v>0</v>
      </c>
      <c r="H2" s="19" t="s">
        <v>119</v>
      </c>
      <c r="I2" s="149">
        <v>12</v>
      </c>
      <c r="J2" s="50">
        <f>G2*I2</f>
        <v>0</v>
      </c>
    </row>
    <row r="3" spans="1:10">
      <c r="A3" s="132">
        <v>2</v>
      </c>
      <c r="B3" s="70" t="s">
        <v>181</v>
      </c>
      <c r="C3" s="36"/>
      <c r="D3" s="148"/>
      <c r="E3" s="140">
        <f t="shared" ref="E3:E25" si="0">D3*$E$27/$D$27</f>
        <v>0</v>
      </c>
      <c r="F3" s="38" t="s">
        <v>176</v>
      </c>
      <c r="G3" s="1">
        <f t="shared" ref="G3:G25" si="1">D3/1000</f>
        <v>0</v>
      </c>
      <c r="H3" s="19" t="s">
        <v>119</v>
      </c>
      <c r="I3" s="24"/>
      <c r="J3" s="50">
        <f t="shared" ref="J3:J25" si="2">G3*I3</f>
        <v>0</v>
      </c>
    </row>
    <row r="4" spans="1:10">
      <c r="A4" s="132">
        <v>3</v>
      </c>
      <c r="B4" s="70"/>
      <c r="C4" s="36"/>
      <c r="D4" s="148"/>
      <c r="E4" s="140">
        <f t="shared" si="0"/>
        <v>0</v>
      </c>
      <c r="F4" s="38" t="s">
        <v>176</v>
      </c>
      <c r="G4" s="1">
        <f t="shared" si="1"/>
        <v>0</v>
      </c>
      <c r="H4" s="19" t="s">
        <v>119</v>
      </c>
      <c r="I4" s="24"/>
      <c r="J4" s="50">
        <f t="shared" si="2"/>
        <v>0</v>
      </c>
    </row>
    <row r="5" spans="1:10">
      <c r="A5" s="133" t="s">
        <v>34</v>
      </c>
      <c r="B5" s="134"/>
      <c r="C5" s="24"/>
      <c r="D5" s="148"/>
      <c r="E5" s="140">
        <f t="shared" si="0"/>
        <v>0</v>
      </c>
      <c r="F5" s="38" t="s">
        <v>176</v>
      </c>
      <c r="G5" s="1">
        <f t="shared" si="1"/>
        <v>0</v>
      </c>
      <c r="H5" s="19" t="s">
        <v>119</v>
      </c>
      <c r="I5" s="24"/>
      <c r="J5" s="50">
        <f t="shared" si="2"/>
        <v>0</v>
      </c>
    </row>
    <row r="6" spans="1:10">
      <c r="A6" s="133" t="s">
        <v>35</v>
      </c>
      <c r="B6" s="134"/>
      <c r="C6" s="24"/>
      <c r="D6" s="148"/>
      <c r="E6" s="140">
        <f t="shared" si="0"/>
        <v>0</v>
      </c>
      <c r="F6" s="38" t="s">
        <v>176</v>
      </c>
      <c r="G6" s="1">
        <f t="shared" si="1"/>
        <v>0</v>
      </c>
      <c r="H6" s="19" t="s">
        <v>119</v>
      </c>
      <c r="I6" s="24"/>
      <c r="J6" s="50">
        <f t="shared" si="2"/>
        <v>0</v>
      </c>
    </row>
    <row r="7" spans="1:10">
      <c r="A7" s="132">
        <v>6</v>
      </c>
      <c r="B7" s="134"/>
      <c r="C7" s="24"/>
      <c r="D7" s="148"/>
      <c r="E7" s="140">
        <f t="shared" si="0"/>
        <v>0</v>
      </c>
      <c r="F7" s="38" t="s">
        <v>176</v>
      </c>
      <c r="G7" s="1">
        <f t="shared" si="1"/>
        <v>0</v>
      </c>
      <c r="H7" s="19" t="s">
        <v>119</v>
      </c>
      <c r="I7" s="24"/>
      <c r="J7" s="50">
        <f t="shared" si="2"/>
        <v>0</v>
      </c>
    </row>
    <row r="8" spans="1:10">
      <c r="A8" s="132">
        <v>7</v>
      </c>
      <c r="B8" s="134"/>
      <c r="C8" s="24"/>
      <c r="D8" s="148"/>
      <c r="E8" s="140">
        <f t="shared" si="0"/>
        <v>0</v>
      </c>
      <c r="F8" s="38" t="s">
        <v>176</v>
      </c>
      <c r="G8" s="1">
        <f t="shared" si="1"/>
        <v>0</v>
      </c>
      <c r="H8" s="19" t="s">
        <v>119</v>
      </c>
      <c r="I8" s="24"/>
      <c r="J8" s="50">
        <f t="shared" si="2"/>
        <v>0</v>
      </c>
    </row>
    <row r="9" spans="1:10">
      <c r="A9" s="132">
        <v>8</v>
      </c>
      <c r="B9" s="134"/>
      <c r="C9" s="24"/>
      <c r="D9" s="148"/>
      <c r="E9" s="140">
        <f t="shared" si="0"/>
        <v>0</v>
      </c>
      <c r="F9" s="38" t="s">
        <v>176</v>
      </c>
      <c r="G9" s="1">
        <f t="shared" si="1"/>
        <v>0</v>
      </c>
      <c r="H9" s="19" t="s">
        <v>119</v>
      </c>
      <c r="I9" s="24"/>
      <c r="J9" s="50">
        <f t="shared" si="2"/>
        <v>0</v>
      </c>
    </row>
    <row r="10" spans="1:10">
      <c r="A10" s="135" t="s">
        <v>93</v>
      </c>
      <c r="B10" s="134"/>
      <c r="C10" s="24"/>
      <c r="D10" s="148"/>
      <c r="E10" s="140">
        <f t="shared" si="0"/>
        <v>0</v>
      </c>
      <c r="F10" s="38" t="s">
        <v>176</v>
      </c>
      <c r="G10" s="1">
        <f t="shared" si="1"/>
        <v>0</v>
      </c>
      <c r="H10" s="19" t="s">
        <v>119</v>
      </c>
      <c r="I10" s="24"/>
      <c r="J10" s="50">
        <f t="shared" si="2"/>
        <v>0</v>
      </c>
    </row>
    <row r="11" spans="1:10">
      <c r="A11" s="135" t="s">
        <v>94</v>
      </c>
      <c r="B11" s="134"/>
      <c r="C11" s="24"/>
      <c r="D11" s="148"/>
      <c r="E11" s="140">
        <f t="shared" si="0"/>
        <v>0</v>
      </c>
      <c r="F11" s="38" t="s">
        <v>176</v>
      </c>
      <c r="G11" s="1">
        <f t="shared" si="1"/>
        <v>0</v>
      </c>
      <c r="H11" s="19" t="s">
        <v>119</v>
      </c>
      <c r="I11" s="24"/>
      <c r="J11" s="50">
        <f t="shared" si="2"/>
        <v>0</v>
      </c>
    </row>
    <row r="12" spans="1:10">
      <c r="A12" s="132">
        <v>11</v>
      </c>
      <c r="B12" s="134"/>
      <c r="C12" s="24"/>
      <c r="D12" s="148"/>
      <c r="E12" s="140">
        <f t="shared" si="0"/>
        <v>0</v>
      </c>
      <c r="F12" s="38" t="s">
        <v>176</v>
      </c>
      <c r="G12" s="1">
        <f t="shared" si="1"/>
        <v>0</v>
      </c>
      <c r="H12" s="19" t="s">
        <v>119</v>
      </c>
      <c r="I12" s="24"/>
      <c r="J12" s="50">
        <f t="shared" si="2"/>
        <v>0</v>
      </c>
    </row>
    <row r="13" spans="1:10">
      <c r="A13" s="132">
        <v>12</v>
      </c>
      <c r="B13" s="134"/>
      <c r="C13" s="24"/>
      <c r="D13" s="148"/>
      <c r="E13" s="140">
        <f t="shared" si="0"/>
        <v>0</v>
      </c>
      <c r="F13" s="38" t="s">
        <v>176</v>
      </c>
      <c r="G13" s="1">
        <f t="shared" si="1"/>
        <v>0</v>
      </c>
      <c r="H13" s="19" t="s">
        <v>119</v>
      </c>
      <c r="I13" s="24"/>
      <c r="J13" s="50">
        <f t="shared" si="2"/>
        <v>0</v>
      </c>
    </row>
    <row r="14" spans="1:10">
      <c r="A14" s="132">
        <v>13</v>
      </c>
      <c r="B14" s="134"/>
      <c r="C14" s="24"/>
      <c r="D14" s="148"/>
      <c r="E14" s="140">
        <f t="shared" si="0"/>
        <v>0</v>
      </c>
      <c r="F14" s="38" t="s">
        <v>176</v>
      </c>
      <c r="G14" s="1">
        <f t="shared" si="1"/>
        <v>0</v>
      </c>
      <c r="H14" s="19" t="s">
        <v>119</v>
      </c>
      <c r="I14" s="24"/>
      <c r="J14" s="50">
        <f t="shared" si="2"/>
        <v>0</v>
      </c>
    </row>
    <row r="15" spans="1:10">
      <c r="A15" s="132">
        <v>14</v>
      </c>
      <c r="B15" s="134"/>
      <c r="C15" s="24"/>
      <c r="D15" s="148"/>
      <c r="E15" s="140">
        <f t="shared" si="0"/>
        <v>0</v>
      </c>
      <c r="F15" s="38" t="s">
        <v>176</v>
      </c>
      <c r="G15" s="1">
        <f t="shared" si="1"/>
        <v>0</v>
      </c>
      <c r="H15" s="19" t="s">
        <v>119</v>
      </c>
      <c r="I15" s="24"/>
      <c r="J15" s="50">
        <f t="shared" si="2"/>
        <v>0</v>
      </c>
    </row>
    <row r="16" spans="1:10">
      <c r="A16" s="132">
        <v>15</v>
      </c>
      <c r="B16" s="134"/>
      <c r="C16" s="24"/>
      <c r="D16" s="148"/>
      <c r="E16" s="140">
        <f t="shared" si="0"/>
        <v>0</v>
      </c>
      <c r="F16" s="38" t="s">
        <v>176</v>
      </c>
      <c r="G16" s="1">
        <f t="shared" si="1"/>
        <v>0</v>
      </c>
      <c r="H16" s="19" t="s">
        <v>119</v>
      </c>
      <c r="I16" s="24"/>
      <c r="J16" s="50">
        <f t="shared" si="2"/>
        <v>0</v>
      </c>
    </row>
    <row r="17" spans="1:10">
      <c r="A17" s="135" t="s">
        <v>123</v>
      </c>
      <c r="B17" s="134"/>
      <c r="C17" s="24"/>
      <c r="D17" s="148"/>
      <c r="E17" s="140">
        <f t="shared" si="0"/>
        <v>0</v>
      </c>
      <c r="F17" s="38" t="s">
        <v>176</v>
      </c>
      <c r="G17" s="1">
        <f t="shared" si="1"/>
        <v>0</v>
      </c>
      <c r="H17" s="19" t="s">
        <v>119</v>
      </c>
      <c r="I17" s="24"/>
      <c r="J17" s="50">
        <f t="shared" si="2"/>
        <v>0</v>
      </c>
    </row>
    <row r="18" spans="1:10">
      <c r="A18" s="135" t="s">
        <v>124</v>
      </c>
      <c r="B18" s="70"/>
      <c r="C18" s="71"/>
      <c r="D18" s="148"/>
      <c r="E18" s="140">
        <f t="shared" si="0"/>
        <v>0</v>
      </c>
      <c r="F18" s="38" t="s">
        <v>176</v>
      </c>
      <c r="G18" s="1">
        <f t="shared" si="1"/>
        <v>0</v>
      </c>
      <c r="H18" s="19" t="s">
        <v>119</v>
      </c>
      <c r="I18" s="24"/>
      <c r="J18" s="50">
        <f t="shared" si="2"/>
        <v>0</v>
      </c>
    </row>
    <row r="19" spans="1:10">
      <c r="A19" s="132">
        <v>18</v>
      </c>
      <c r="B19" s="134"/>
      <c r="C19" s="24"/>
      <c r="D19" s="148"/>
      <c r="E19" s="140">
        <f t="shared" si="0"/>
        <v>0</v>
      </c>
      <c r="F19" s="38" t="s">
        <v>176</v>
      </c>
      <c r="G19" s="1">
        <f t="shared" si="1"/>
        <v>0</v>
      </c>
      <c r="H19" s="19" t="s">
        <v>119</v>
      </c>
      <c r="I19" s="24"/>
      <c r="J19" s="50">
        <f t="shared" si="2"/>
        <v>0</v>
      </c>
    </row>
    <row r="20" spans="1:10">
      <c r="A20" s="132">
        <v>19</v>
      </c>
      <c r="B20" s="134"/>
      <c r="C20" s="24"/>
      <c r="D20" s="148"/>
      <c r="E20" s="140">
        <f t="shared" si="0"/>
        <v>0</v>
      </c>
      <c r="F20" s="38" t="s">
        <v>176</v>
      </c>
      <c r="G20" s="1">
        <f t="shared" si="1"/>
        <v>0</v>
      </c>
      <c r="H20" s="19" t="s">
        <v>119</v>
      </c>
      <c r="I20" s="24"/>
      <c r="J20" s="50">
        <f t="shared" si="2"/>
        <v>0</v>
      </c>
    </row>
    <row r="21" spans="1:10">
      <c r="A21" s="132">
        <v>20</v>
      </c>
      <c r="B21" s="134"/>
      <c r="C21" s="24"/>
      <c r="D21" s="148"/>
      <c r="E21" s="140">
        <f t="shared" si="0"/>
        <v>0</v>
      </c>
      <c r="F21" s="38" t="s">
        <v>176</v>
      </c>
      <c r="G21" s="1">
        <f t="shared" si="1"/>
        <v>0</v>
      </c>
      <c r="H21" s="19" t="s">
        <v>119</v>
      </c>
      <c r="I21" s="24"/>
      <c r="J21" s="50">
        <f t="shared" si="2"/>
        <v>0</v>
      </c>
    </row>
    <row r="22" spans="1:10">
      <c r="A22" s="135" t="s">
        <v>125</v>
      </c>
      <c r="B22" s="134"/>
      <c r="C22" s="24"/>
      <c r="D22" s="148"/>
      <c r="E22" s="140">
        <f t="shared" si="0"/>
        <v>0</v>
      </c>
      <c r="F22" s="38" t="s">
        <v>176</v>
      </c>
      <c r="G22" s="1">
        <f t="shared" si="1"/>
        <v>0</v>
      </c>
      <c r="H22" s="19" t="s">
        <v>119</v>
      </c>
      <c r="I22" s="24"/>
      <c r="J22" s="50">
        <f t="shared" si="2"/>
        <v>0</v>
      </c>
    </row>
    <row r="23" spans="1:10">
      <c r="A23" s="135" t="s">
        <v>126</v>
      </c>
      <c r="B23" s="134"/>
      <c r="C23" s="24"/>
      <c r="D23" s="148"/>
      <c r="E23" s="140">
        <f t="shared" si="0"/>
        <v>0</v>
      </c>
      <c r="F23" s="38" t="s">
        <v>176</v>
      </c>
      <c r="G23" s="1">
        <f t="shared" si="1"/>
        <v>0</v>
      </c>
      <c r="H23" s="19" t="s">
        <v>119</v>
      </c>
      <c r="I23" s="24"/>
      <c r="J23" s="50">
        <f t="shared" si="2"/>
        <v>0</v>
      </c>
    </row>
    <row r="24" spans="1:10">
      <c r="A24" s="132">
        <v>23</v>
      </c>
      <c r="B24" s="134"/>
      <c r="C24" s="24"/>
      <c r="D24" s="148"/>
      <c r="E24" s="140">
        <f t="shared" si="0"/>
        <v>0</v>
      </c>
      <c r="F24" s="38" t="s">
        <v>176</v>
      </c>
      <c r="G24" s="1">
        <f t="shared" si="1"/>
        <v>0</v>
      </c>
      <c r="H24" s="19" t="s">
        <v>119</v>
      </c>
      <c r="I24" s="24"/>
      <c r="J24" s="50">
        <f t="shared" si="2"/>
        <v>0</v>
      </c>
    </row>
    <row r="25" spans="1:10">
      <c r="A25" s="132">
        <v>24</v>
      </c>
      <c r="B25" s="134"/>
      <c r="C25" s="24"/>
      <c r="D25" s="148"/>
      <c r="E25" s="140">
        <f t="shared" si="0"/>
        <v>0</v>
      </c>
      <c r="F25" s="38" t="s">
        <v>176</v>
      </c>
      <c r="G25" s="1">
        <f t="shared" si="1"/>
        <v>0</v>
      </c>
      <c r="H25" s="19" t="s">
        <v>119</v>
      </c>
      <c r="I25" s="24"/>
      <c r="J25" s="50">
        <f t="shared" si="2"/>
        <v>0</v>
      </c>
    </row>
    <row r="26" spans="1:10">
      <c r="A26" s="132">
        <v>25</v>
      </c>
      <c r="B26" s="134" t="s">
        <v>189</v>
      </c>
      <c r="C26" s="24"/>
      <c r="D26" s="148">
        <v>1</v>
      </c>
      <c r="E26" s="140" t="s">
        <v>190</v>
      </c>
      <c r="F26" s="38" t="s">
        <v>120</v>
      </c>
      <c r="G26" s="1" t="s">
        <v>191</v>
      </c>
      <c r="H26" s="19" t="s">
        <v>179</v>
      </c>
      <c r="I26" s="24">
        <v>0.2</v>
      </c>
      <c r="J26" s="50">
        <f>D26*I26</f>
        <v>0.2</v>
      </c>
    </row>
    <row r="27" spans="1:10">
      <c r="A27" s="136">
        <v>26</v>
      </c>
      <c r="B27" s="147" t="s">
        <v>178</v>
      </c>
      <c r="C27" s="137" t="s">
        <v>173</v>
      </c>
      <c r="D27" s="142">
        <v>620</v>
      </c>
      <c r="E27" s="145">
        <v>1</v>
      </c>
      <c r="F27" s="137" t="s">
        <v>174</v>
      </c>
      <c r="G27" s="141">
        <f>SUM(G2:G8)</f>
        <v>0</v>
      </c>
      <c r="H27" s="147" t="s">
        <v>179</v>
      </c>
      <c r="I27" s="137" t="s">
        <v>174</v>
      </c>
      <c r="J27" s="138">
        <f>SUM(J2:J26)</f>
        <v>0.2</v>
      </c>
    </row>
    <row r="28" spans="1:10">
      <c r="D28" s="143">
        <f>SUM(D2:D26)</f>
        <v>1</v>
      </c>
      <c r="E28" s="144">
        <f>SUM(E2:E26)</f>
        <v>0</v>
      </c>
    </row>
    <row r="30" spans="1:10">
      <c r="B30" s="171" t="s">
        <v>182</v>
      </c>
      <c r="C30" s="172"/>
      <c r="D30" s="172"/>
      <c r="E30" s="172"/>
    </row>
    <row r="31" spans="1:10">
      <c r="B31" s="157"/>
      <c r="C31" s="158">
        <v>1</v>
      </c>
      <c r="D31" s="159">
        <v>0.86</v>
      </c>
      <c r="E31" s="157"/>
    </row>
    <row r="32" spans="1:10">
      <c r="B32" s="139" t="s">
        <v>183</v>
      </c>
      <c r="C32" s="151">
        <v>1</v>
      </c>
      <c r="D32" s="150">
        <f>C32*D31/C31</f>
        <v>0.86</v>
      </c>
      <c r="E32" s="153">
        <f>1000*D32</f>
        <v>860</v>
      </c>
    </row>
    <row r="33" spans="2:6">
      <c r="C33" s="160">
        <v>10</v>
      </c>
      <c r="D33" s="159">
        <f>D31</f>
        <v>0.86</v>
      </c>
    </row>
    <row r="34" spans="2:6">
      <c r="B34" s="139" t="s">
        <v>184</v>
      </c>
      <c r="C34" s="152">
        <v>1</v>
      </c>
      <c r="D34" s="156">
        <f>C34*D33/C33</f>
        <v>8.5999999999999993E-2</v>
      </c>
      <c r="E34" s="153">
        <f>1000*D34</f>
        <v>86</v>
      </c>
    </row>
    <row r="35" spans="2:6">
      <c r="C35" s="161">
        <v>1000</v>
      </c>
      <c r="D35" s="159">
        <f>D31</f>
        <v>0.86</v>
      </c>
    </row>
    <row r="36" spans="2:6">
      <c r="B36" s="139" t="s">
        <v>185</v>
      </c>
      <c r="C36" s="154">
        <v>1</v>
      </c>
      <c r="D36" s="155">
        <f>C36*D35/C35</f>
        <v>8.5999999999999998E-4</v>
      </c>
      <c r="E36" s="153">
        <f>1000*D36</f>
        <v>0.86</v>
      </c>
    </row>
    <row r="38" spans="2:6">
      <c r="B38" s="139" t="s">
        <v>186</v>
      </c>
      <c r="C38" s="162">
        <v>1</v>
      </c>
      <c r="D38" s="154">
        <v>5</v>
      </c>
      <c r="E38" s="155">
        <f>(D38*D35/C35)*C38</f>
        <v>4.3E-3</v>
      </c>
      <c r="F38" s="153">
        <f>E38*1000</f>
        <v>4.3</v>
      </c>
    </row>
    <row r="40" spans="2:6">
      <c r="B40" s="139" t="s">
        <v>187</v>
      </c>
      <c r="C40" s="163">
        <v>1</v>
      </c>
      <c r="D40" s="154">
        <v>15</v>
      </c>
      <c r="E40" s="155">
        <f>(D40*D35/C35)*C40</f>
        <v>1.29E-2</v>
      </c>
      <c r="F40" s="153">
        <f>E40*1000</f>
        <v>12.9</v>
      </c>
    </row>
    <row r="42" spans="2:6">
      <c r="B42" s="139" t="s">
        <v>188</v>
      </c>
      <c r="C42" s="164">
        <v>1</v>
      </c>
      <c r="D42" s="154">
        <v>240</v>
      </c>
      <c r="E42" s="155">
        <f>(D42*D35/C35)*C42</f>
        <v>0.2064</v>
      </c>
      <c r="F42" s="153">
        <f>E42*1000</f>
        <v>206.4</v>
      </c>
    </row>
  </sheetData>
  <mergeCells count="1">
    <mergeCell ref="B30:E30"/>
  </mergeCells>
  <phoneticPr fontId="1" type="noConversion"/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H41"/>
  <sheetViews>
    <sheetView topLeftCell="C1" workbookViewId="0">
      <selection activeCell="G3" sqref="G3"/>
    </sheetView>
  </sheetViews>
  <sheetFormatPr defaultRowHeight="12.75"/>
  <cols>
    <col min="2" max="2" width="29.140625" customWidth="1"/>
    <col min="3" max="3" width="30" customWidth="1"/>
    <col min="5" max="5" width="31.140625" customWidth="1"/>
    <col min="6" max="6" width="5.140625" customWidth="1"/>
    <col min="8" max="8" width="39.57031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H41"/>
  <sheetViews>
    <sheetView topLeftCell="C1" workbookViewId="0">
      <selection activeCell="G3" sqref="G3"/>
    </sheetView>
  </sheetViews>
  <sheetFormatPr defaultRowHeight="12.75"/>
  <cols>
    <col min="2" max="2" width="28" customWidth="1"/>
    <col min="3" max="3" width="31" customWidth="1"/>
    <col min="5" max="5" width="31" customWidth="1"/>
    <col min="6" max="6" width="7.28515625" customWidth="1"/>
    <col min="8" max="8" width="36.710937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77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H41"/>
  <sheetViews>
    <sheetView topLeftCell="D1" workbookViewId="0">
      <selection activeCell="G3" sqref="G3"/>
    </sheetView>
  </sheetViews>
  <sheetFormatPr defaultRowHeight="12.75"/>
  <cols>
    <col min="2" max="2" width="29.7109375" customWidth="1"/>
    <col min="3" max="3" width="33.28515625" customWidth="1"/>
    <col min="5" max="5" width="29.42578125" customWidth="1"/>
    <col min="6" max="6" width="5.140625" customWidth="1"/>
    <col min="7" max="7" width="7.5703125" customWidth="1"/>
    <col min="8" max="8" width="40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24"/>
    </row>
    <row r="17" spans="1:8">
      <c r="A17" s="58"/>
      <c r="B17" s="38" t="s">
        <v>100</v>
      </c>
      <c r="C17" s="24"/>
    </row>
    <row r="18" spans="1:8">
      <c r="A18" s="58"/>
      <c r="B18" s="38" t="s">
        <v>101</v>
      </c>
      <c r="C18" s="24"/>
    </row>
    <row r="19" spans="1:8">
      <c r="A19" s="58"/>
      <c r="B19" s="38" t="s">
        <v>102</v>
      </c>
      <c r="C19" s="24"/>
    </row>
    <row r="20" spans="1:8">
      <c r="A20" s="58"/>
      <c r="B20" s="38" t="s">
        <v>103</v>
      </c>
      <c r="C20" s="24"/>
    </row>
    <row r="21" spans="1:8">
      <c r="A21" s="58"/>
      <c r="B21" s="38" t="s">
        <v>104</v>
      </c>
      <c r="C21" s="24"/>
    </row>
    <row r="22" spans="1:8">
      <c r="A22" s="58"/>
      <c r="B22" s="38" t="s">
        <v>105</v>
      </c>
      <c r="C22" s="24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H41"/>
  <sheetViews>
    <sheetView topLeftCell="C1" workbookViewId="0">
      <selection activeCell="F4" sqref="F4"/>
    </sheetView>
  </sheetViews>
  <sheetFormatPr defaultRowHeight="12.75"/>
  <cols>
    <col min="2" max="2" width="28.85546875" customWidth="1"/>
    <col min="3" max="3" width="32.140625" customWidth="1"/>
    <col min="5" max="5" width="30.85546875" customWidth="1"/>
    <col min="6" max="6" width="5.42578125" customWidth="1"/>
    <col min="8" max="8" width="35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77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H41"/>
  <sheetViews>
    <sheetView workbookViewId="0">
      <selection activeCell="C5" sqref="C5"/>
    </sheetView>
  </sheetViews>
  <sheetFormatPr defaultRowHeight="12.75"/>
  <cols>
    <col min="2" max="2" width="29" customWidth="1"/>
    <col min="3" max="3" width="29.85546875" customWidth="1"/>
    <col min="5" max="5" width="30.5703125" customWidth="1"/>
    <col min="6" max="6" width="5.42578125" customWidth="1"/>
    <col min="7" max="7" width="7.5703125" customWidth="1"/>
    <col min="8" max="8" width="37.28515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77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H41"/>
  <sheetViews>
    <sheetView topLeftCell="B1" workbookViewId="0">
      <selection activeCell="C7" sqref="C7"/>
    </sheetView>
  </sheetViews>
  <sheetFormatPr defaultRowHeight="12.75"/>
  <cols>
    <col min="1" max="1" width="6.85546875" customWidth="1"/>
    <col min="2" max="2" width="28.42578125" customWidth="1"/>
    <col min="3" max="3" width="33" customWidth="1"/>
    <col min="5" max="5" width="32" customWidth="1"/>
    <col min="6" max="6" width="4.85546875" customWidth="1"/>
    <col min="8" max="8" width="40.710937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77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objects="1" scenarios="1" selectLockedCells="1"/>
  <mergeCells count="1">
    <mergeCell ref="F7:H7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C22"/>
  <sheetViews>
    <sheetView workbookViewId="0">
      <selection activeCell="C6" sqref="C6"/>
    </sheetView>
  </sheetViews>
  <sheetFormatPr defaultRowHeight="12.75"/>
  <cols>
    <col min="2" max="2" width="23.42578125" customWidth="1"/>
    <col min="3" max="3" width="15.5703125" customWidth="1"/>
    <col min="15" max="15" width="11.42578125" customWidth="1"/>
  </cols>
  <sheetData>
    <row r="1" spans="1:3">
      <c r="A1" s="4" t="s">
        <v>8</v>
      </c>
      <c r="B1" s="4" t="s">
        <v>18</v>
      </c>
      <c r="C1" s="21" t="s">
        <v>74</v>
      </c>
    </row>
    <row r="2" spans="1:3">
      <c r="A2" s="1">
        <v>1</v>
      </c>
      <c r="B2" s="1">
        <f>inven1!C1</f>
        <v>0</v>
      </c>
      <c r="C2" s="12">
        <f>inven1!H6</f>
        <v>0</v>
      </c>
    </row>
    <row r="3" spans="1:3">
      <c r="A3" s="1">
        <v>2</v>
      </c>
      <c r="B3" s="1">
        <f>inven2!C1</f>
        <v>0</v>
      </c>
      <c r="C3" s="12">
        <f>inven2!H6</f>
        <v>0</v>
      </c>
    </row>
    <row r="4" spans="1:3">
      <c r="A4" s="1">
        <v>3</v>
      </c>
      <c r="B4" s="1">
        <f>inven3!C1</f>
        <v>0</v>
      </c>
      <c r="C4" s="12">
        <f>inven3!H6</f>
        <v>0</v>
      </c>
    </row>
    <row r="5" spans="1:3">
      <c r="A5" s="1">
        <v>4</v>
      </c>
      <c r="B5" s="1">
        <f>inven4!C1</f>
        <v>0</v>
      </c>
      <c r="C5" s="12">
        <f>inven4!H6</f>
        <v>0</v>
      </c>
    </row>
    <row r="6" spans="1:3">
      <c r="A6" s="1">
        <v>5</v>
      </c>
      <c r="B6" s="1">
        <f>inven5!C1</f>
        <v>0</v>
      </c>
      <c r="C6" s="12">
        <f>inven5!H6</f>
        <v>0</v>
      </c>
    </row>
    <row r="7" spans="1:3">
      <c r="A7" s="1">
        <v>6</v>
      </c>
      <c r="B7" s="1">
        <f>inven6!C1</f>
        <v>0</v>
      </c>
      <c r="C7" s="12">
        <f>inven6!H6</f>
        <v>0</v>
      </c>
    </row>
    <row r="8" spans="1:3">
      <c r="A8" s="1">
        <v>7</v>
      </c>
      <c r="B8" s="1">
        <f>inven7!C1</f>
        <v>0</v>
      </c>
      <c r="C8" s="12">
        <f>inven7!H6</f>
        <v>0</v>
      </c>
    </row>
    <row r="9" spans="1:3">
      <c r="A9" s="1">
        <v>8</v>
      </c>
      <c r="B9" s="1">
        <f>inven8!C1</f>
        <v>0</v>
      </c>
      <c r="C9" s="12">
        <f>inven8!H6</f>
        <v>0</v>
      </c>
    </row>
    <row r="10" spans="1:3">
      <c r="A10" s="1">
        <v>9</v>
      </c>
      <c r="B10" s="1">
        <f>inven9!C1</f>
        <v>0</v>
      </c>
      <c r="C10" s="12">
        <f>inven9!H6</f>
        <v>0</v>
      </c>
    </row>
    <row r="11" spans="1:3">
      <c r="A11" s="1">
        <v>10</v>
      </c>
      <c r="B11" s="1">
        <f>inven10!C1</f>
        <v>0</v>
      </c>
      <c r="C11" s="12">
        <f>inven10!H6</f>
        <v>0</v>
      </c>
    </row>
    <row r="12" spans="1:3">
      <c r="A12" s="1">
        <v>11</v>
      </c>
      <c r="B12" s="1">
        <f>inven11!C1</f>
        <v>0</v>
      </c>
      <c r="C12" s="12">
        <f>inven11!H6</f>
        <v>0</v>
      </c>
    </row>
    <row r="13" spans="1:3">
      <c r="A13" s="1">
        <v>12</v>
      </c>
      <c r="B13" s="1">
        <f>inven12!C1</f>
        <v>0</v>
      </c>
      <c r="C13" s="12">
        <f>inven12!$H$6</f>
        <v>0</v>
      </c>
    </row>
    <row r="14" spans="1:3">
      <c r="A14" s="1">
        <v>13</v>
      </c>
      <c r="B14" s="1">
        <f>inven13!C1</f>
        <v>0</v>
      </c>
      <c r="C14" s="12">
        <f>inven13!H6</f>
        <v>0</v>
      </c>
    </row>
    <row r="15" spans="1:3">
      <c r="A15" s="1">
        <v>14</v>
      </c>
      <c r="B15" s="1">
        <f>inven14!C1</f>
        <v>0</v>
      </c>
      <c r="C15" s="12">
        <f>inven14!H6</f>
        <v>0</v>
      </c>
    </row>
    <row r="16" spans="1:3">
      <c r="A16" s="1">
        <v>15</v>
      </c>
      <c r="B16" s="1">
        <f>inven15!C1</f>
        <v>0</v>
      </c>
      <c r="C16" s="12">
        <f>inven15!H6</f>
        <v>0</v>
      </c>
    </row>
    <row r="17" spans="1:3">
      <c r="A17" s="1">
        <v>16</v>
      </c>
      <c r="B17" s="1">
        <f>inven16!C1</f>
        <v>0</v>
      </c>
      <c r="C17" s="12">
        <f>inven16!$H$6</f>
        <v>0</v>
      </c>
    </row>
    <row r="18" spans="1:3">
      <c r="A18" s="1">
        <v>17</v>
      </c>
      <c r="B18" s="1">
        <f>inven17!C1</f>
        <v>0</v>
      </c>
      <c r="C18" s="12">
        <f>inven17!H6</f>
        <v>0</v>
      </c>
    </row>
    <row r="19" spans="1:3">
      <c r="A19" s="1">
        <v>18</v>
      </c>
      <c r="B19" s="1">
        <f>inven18!C1</f>
        <v>0</v>
      </c>
      <c r="C19" s="12">
        <f>inven18!H6</f>
        <v>0</v>
      </c>
    </row>
    <row r="20" spans="1:3">
      <c r="A20" s="1">
        <v>19</v>
      </c>
      <c r="B20" s="1">
        <f>inven19!C1</f>
        <v>0</v>
      </c>
      <c r="C20" s="12">
        <f>inven19!H6</f>
        <v>0</v>
      </c>
    </row>
    <row r="21" spans="1:3">
      <c r="A21" s="1">
        <v>20</v>
      </c>
      <c r="B21" s="1">
        <f>inven20!C1</f>
        <v>0</v>
      </c>
      <c r="C21" s="12">
        <f>inven20!H6</f>
        <v>0</v>
      </c>
    </row>
    <row r="22" spans="1:3">
      <c r="A22" s="1"/>
      <c r="B22" s="1" t="s">
        <v>15</v>
      </c>
      <c r="C22" s="12">
        <f>SUM(C2:C21)</f>
        <v>0</v>
      </c>
    </row>
  </sheetData>
  <sheetProtection sheet="1" selectLockedCells="1"/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H42"/>
  <sheetViews>
    <sheetView zoomScaleNormal="100" workbookViewId="0">
      <selection activeCell="C1" sqref="C1"/>
    </sheetView>
  </sheetViews>
  <sheetFormatPr defaultRowHeight="12.75"/>
  <cols>
    <col min="1" max="1" width="5.28515625" customWidth="1"/>
    <col min="2" max="2" width="27.140625" customWidth="1"/>
    <col min="3" max="3" width="42" customWidth="1"/>
    <col min="4" max="4" width="3.28515625" customWidth="1"/>
    <col min="5" max="5" width="33.85546875" customWidth="1"/>
    <col min="6" max="7" width="5.5703125" customWidth="1"/>
    <col min="8" max="8" width="40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81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82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H42"/>
  <sheetViews>
    <sheetView topLeftCell="C1" workbookViewId="0">
      <selection activeCell="F4" sqref="F4"/>
    </sheetView>
  </sheetViews>
  <sheetFormatPr defaultRowHeight="12.75"/>
  <cols>
    <col min="1" max="1" width="5.42578125" customWidth="1"/>
    <col min="2" max="2" width="27.28515625" customWidth="1"/>
    <col min="3" max="3" width="36.42578125" customWidth="1"/>
    <col min="5" max="5" width="30" customWidth="1"/>
    <col min="6" max="6" width="6.28515625" customWidth="1"/>
    <col min="8" max="8" width="36.28515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H42"/>
  <sheetViews>
    <sheetView topLeftCell="D1" workbookViewId="0">
      <selection activeCell="F4" sqref="F4"/>
    </sheetView>
  </sheetViews>
  <sheetFormatPr defaultRowHeight="12.75"/>
  <cols>
    <col min="1" max="1" width="4.5703125" customWidth="1"/>
    <col min="2" max="2" width="27.42578125" customWidth="1"/>
    <col min="3" max="3" width="35.42578125" customWidth="1"/>
    <col min="5" max="5" width="29.42578125" customWidth="1"/>
    <col min="6" max="6" width="5.85546875" customWidth="1"/>
    <col min="8" max="8" width="40.140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F30"/>
  <sheetViews>
    <sheetView workbookViewId="0">
      <selection activeCell="E10" sqref="E10"/>
    </sheetView>
  </sheetViews>
  <sheetFormatPr defaultRowHeight="12.75"/>
  <cols>
    <col min="2" max="2" width="25.28515625" customWidth="1"/>
    <col min="3" max="3" width="14.7109375" customWidth="1"/>
    <col min="5" max="5" width="13.7109375" customWidth="1"/>
    <col min="6" max="6" width="16.140625" customWidth="1"/>
  </cols>
  <sheetData>
    <row r="1" spans="1:6">
      <c r="A1" s="4" t="s">
        <v>8</v>
      </c>
      <c r="B1" s="22" t="s">
        <v>14</v>
      </c>
      <c r="C1" s="4" t="s">
        <v>10</v>
      </c>
      <c r="D1" s="22" t="s">
        <v>22</v>
      </c>
      <c r="E1" s="4" t="s">
        <v>12</v>
      </c>
      <c r="F1" s="4" t="s">
        <v>13</v>
      </c>
    </row>
    <row r="2" spans="1:6">
      <c r="A2" s="33">
        <v>1</v>
      </c>
      <c r="B2" s="24"/>
      <c r="C2" s="24"/>
      <c r="D2" s="24"/>
      <c r="E2" s="25"/>
      <c r="F2" s="50">
        <f>C2*E2</f>
        <v>0</v>
      </c>
    </row>
    <row r="3" spans="1:6">
      <c r="A3" s="33">
        <v>2</v>
      </c>
      <c r="B3" s="24"/>
      <c r="C3" s="26"/>
      <c r="D3" s="24"/>
      <c r="E3" s="25"/>
      <c r="F3" s="50">
        <f>C3*E3</f>
        <v>0</v>
      </c>
    </row>
    <row r="4" spans="1:6">
      <c r="A4" s="33">
        <v>3</v>
      </c>
      <c r="B4" s="24"/>
      <c r="C4" s="24"/>
      <c r="D4" s="24"/>
      <c r="E4" s="25"/>
      <c r="F4" s="50">
        <f>C4*E4</f>
        <v>0</v>
      </c>
    </row>
    <row r="5" spans="1:6">
      <c r="A5" s="32" t="s">
        <v>34</v>
      </c>
      <c r="B5" s="24"/>
      <c r="C5" s="24"/>
      <c r="D5" s="24"/>
      <c r="E5" s="25"/>
      <c r="F5" s="50">
        <f>C5*E5</f>
        <v>0</v>
      </c>
    </row>
    <row r="6" spans="1:6">
      <c r="A6" s="32" t="s">
        <v>35</v>
      </c>
      <c r="B6" s="24"/>
      <c r="C6" s="24"/>
      <c r="D6" s="24"/>
      <c r="E6" s="25"/>
      <c r="F6" s="50">
        <f>C6*E6</f>
        <v>0</v>
      </c>
    </row>
    <row r="7" spans="1:6">
      <c r="A7" s="33">
        <v>4</v>
      </c>
      <c r="B7" s="24"/>
      <c r="C7" s="24"/>
      <c r="D7" s="24"/>
      <c r="E7" s="24"/>
      <c r="F7" s="50">
        <f t="shared" ref="F7:F29" si="0">C7*E7</f>
        <v>0</v>
      </c>
    </row>
    <row r="8" spans="1:6">
      <c r="A8" s="33">
        <v>5</v>
      </c>
      <c r="B8" s="24"/>
      <c r="C8" s="24"/>
      <c r="D8" s="24"/>
      <c r="E8" s="25"/>
      <c r="F8" s="50">
        <f t="shared" si="0"/>
        <v>0</v>
      </c>
    </row>
    <row r="9" spans="1:6">
      <c r="A9" s="33">
        <v>6</v>
      </c>
      <c r="B9" s="24"/>
      <c r="C9" s="24"/>
      <c r="D9" s="24"/>
      <c r="E9" s="25"/>
      <c r="F9" s="50">
        <f t="shared" si="0"/>
        <v>0</v>
      </c>
    </row>
    <row r="10" spans="1:6">
      <c r="A10" s="32" t="s">
        <v>90</v>
      </c>
      <c r="B10" s="24"/>
      <c r="C10" s="24"/>
      <c r="D10" s="24"/>
      <c r="E10" s="25"/>
      <c r="F10" s="50">
        <f t="shared" si="0"/>
        <v>0</v>
      </c>
    </row>
    <row r="11" spans="1:6">
      <c r="A11" s="32" t="s">
        <v>91</v>
      </c>
      <c r="B11" s="24"/>
      <c r="C11" s="24"/>
      <c r="D11" s="24"/>
      <c r="E11" s="25"/>
      <c r="F11" s="50">
        <f t="shared" si="0"/>
        <v>0</v>
      </c>
    </row>
    <row r="12" spans="1:6">
      <c r="A12" s="33">
        <v>7</v>
      </c>
      <c r="B12" s="24"/>
      <c r="C12" s="24"/>
      <c r="D12" s="24"/>
      <c r="E12" s="25"/>
      <c r="F12" s="50">
        <f t="shared" si="0"/>
        <v>0</v>
      </c>
    </row>
    <row r="13" spans="1:6">
      <c r="A13" s="33">
        <v>8</v>
      </c>
      <c r="B13" s="24"/>
      <c r="C13" s="24"/>
      <c r="D13" s="24"/>
      <c r="E13" s="25"/>
      <c r="F13" s="50">
        <f t="shared" si="0"/>
        <v>0</v>
      </c>
    </row>
    <row r="14" spans="1:6">
      <c r="A14" s="33">
        <v>9</v>
      </c>
      <c r="B14" s="24"/>
      <c r="C14" s="24"/>
      <c r="D14" s="24"/>
      <c r="E14" s="25"/>
      <c r="F14" s="50">
        <f t="shared" si="0"/>
        <v>0</v>
      </c>
    </row>
    <row r="15" spans="1:6">
      <c r="A15" s="32" t="s">
        <v>92</v>
      </c>
      <c r="B15" s="24"/>
      <c r="C15" s="24"/>
      <c r="D15" s="24"/>
      <c r="E15" s="25"/>
      <c r="F15" s="50">
        <f t="shared" si="0"/>
        <v>0</v>
      </c>
    </row>
    <row r="16" spans="1:6">
      <c r="A16" s="32" t="s">
        <v>93</v>
      </c>
      <c r="B16" s="24"/>
      <c r="C16" s="24"/>
      <c r="D16" s="24"/>
      <c r="E16" s="25"/>
      <c r="F16" s="50">
        <f t="shared" si="0"/>
        <v>0</v>
      </c>
    </row>
    <row r="17" spans="1:6">
      <c r="A17" s="33">
        <v>10</v>
      </c>
      <c r="B17" s="24"/>
      <c r="C17" s="24"/>
      <c r="D17" s="24"/>
      <c r="E17" s="25"/>
      <c r="F17" s="50">
        <f t="shared" si="0"/>
        <v>0</v>
      </c>
    </row>
    <row r="18" spans="1:6">
      <c r="A18" s="33">
        <v>11</v>
      </c>
      <c r="B18" s="24"/>
      <c r="C18" s="24"/>
      <c r="D18" s="24"/>
      <c r="E18" s="25"/>
      <c r="F18" s="50">
        <f t="shared" si="0"/>
        <v>0</v>
      </c>
    </row>
    <row r="19" spans="1:6">
      <c r="A19" s="33">
        <v>12</v>
      </c>
      <c r="B19" s="24"/>
      <c r="C19" s="24"/>
      <c r="D19" s="24"/>
      <c r="E19" s="25"/>
      <c r="F19" s="50">
        <f t="shared" si="0"/>
        <v>0</v>
      </c>
    </row>
    <row r="20" spans="1:6">
      <c r="A20" s="32" t="s">
        <v>94</v>
      </c>
      <c r="B20" s="24"/>
      <c r="C20" s="24"/>
      <c r="D20" s="24"/>
      <c r="E20" s="25"/>
      <c r="F20" s="50">
        <f t="shared" si="0"/>
        <v>0</v>
      </c>
    </row>
    <row r="21" spans="1:6">
      <c r="A21" s="32" t="s">
        <v>95</v>
      </c>
      <c r="B21" s="24"/>
      <c r="C21" s="24"/>
      <c r="D21" s="24"/>
      <c r="E21" s="25"/>
      <c r="F21" s="50">
        <f t="shared" si="0"/>
        <v>0</v>
      </c>
    </row>
    <row r="22" spans="1:6">
      <c r="A22" s="33">
        <v>13</v>
      </c>
      <c r="B22" s="24"/>
      <c r="C22" s="24"/>
      <c r="D22" s="24"/>
      <c r="E22" s="25"/>
      <c r="F22" s="50">
        <f t="shared" si="0"/>
        <v>0</v>
      </c>
    </row>
    <row r="23" spans="1:6">
      <c r="A23" s="33">
        <v>14</v>
      </c>
      <c r="B23" s="24"/>
      <c r="C23" s="24"/>
      <c r="D23" s="24"/>
      <c r="E23" s="25"/>
      <c r="F23" s="50">
        <f t="shared" si="0"/>
        <v>0</v>
      </c>
    </row>
    <row r="24" spans="1:6">
      <c r="A24" s="33">
        <v>15</v>
      </c>
      <c r="B24" s="24"/>
      <c r="C24" s="24"/>
      <c r="D24" s="24"/>
      <c r="E24" s="25"/>
      <c r="F24" s="50">
        <f t="shared" si="0"/>
        <v>0</v>
      </c>
    </row>
    <row r="25" spans="1:6">
      <c r="A25" s="33">
        <v>16</v>
      </c>
      <c r="B25" s="24"/>
      <c r="C25" s="24"/>
      <c r="D25" s="24"/>
      <c r="E25" s="25"/>
      <c r="F25" s="50">
        <f t="shared" si="0"/>
        <v>0</v>
      </c>
    </row>
    <row r="26" spans="1:6">
      <c r="A26" s="33">
        <v>17</v>
      </c>
      <c r="B26" s="24"/>
      <c r="C26" s="24"/>
      <c r="D26" s="24"/>
      <c r="E26" s="25"/>
      <c r="F26" s="50">
        <f t="shared" si="0"/>
        <v>0</v>
      </c>
    </row>
    <row r="27" spans="1:6">
      <c r="A27" s="33">
        <v>18</v>
      </c>
      <c r="B27" s="24"/>
      <c r="C27" s="24"/>
      <c r="D27" s="24"/>
      <c r="E27" s="25"/>
      <c r="F27" s="50">
        <f t="shared" si="0"/>
        <v>0</v>
      </c>
    </row>
    <row r="28" spans="1:6">
      <c r="A28" s="33">
        <v>19</v>
      </c>
      <c r="B28" s="24"/>
      <c r="C28" s="24"/>
      <c r="D28" s="24"/>
      <c r="E28" s="25"/>
      <c r="F28" s="50">
        <f t="shared" si="0"/>
        <v>0</v>
      </c>
    </row>
    <row r="29" spans="1:6">
      <c r="A29" s="33">
        <v>20</v>
      </c>
      <c r="B29" s="24"/>
      <c r="C29" s="24"/>
      <c r="D29" s="24"/>
      <c r="E29" s="25"/>
      <c r="F29" s="50">
        <f t="shared" si="0"/>
        <v>0</v>
      </c>
    </row>
    <row r="30" spans="1:6">
      <c r="A30" s="34">
        <v>21</v>
      </c>
      <c r="B30" s="173" t="s">
        <v>88</v>
      </c>
      <c r="C30" s="174"/>
      <c r="D30" s="174"/>
      <c r="E30" s="175"/>
      <c r="F30" s="51">
        <f>SUM(F2:F29)</f>
        <v>0</v>
      </c>
    </row>
  </sheetData>
  <sheetProtection sheet="1" selectLockedCells="1"/>
  <mergeCells count="1">
    <mergeCell ref="B30:E30"/>
  </mergeCells>
  <phoneticPr fontId="1" type="noConversion"/>
  <pageMargins left="0.75" right="0.75" top="1" bottom="1" header="0" footer="0"/>
  <headerFooter alignWithMargins="0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H42"/>
  <sheetViews>
    <sheetView topLeftCell="B1" workbookViewId="0">
      <selection activeCell="F4" sqref="F4"/>
    </sheetView>
  </sheetViews>
  <sheetFormatPr defaultRowHeight="12.75"/>
  <cols>
    <col min="1" max="1" width="4.85546875" customWidth="1"/>
    <col min="2" max="2" width="27.140625" customWidth="1"/>
    <col min="3" max="3" width="31.85546875" customWidth="1"/>
    <col min="4" max="4" width="3.140625" customWidth="1"/>
    <col min="5" max="5" width="30.5703125" customWidth="1"/>
    <col min="6" max="6" width="6" customWidth="1"/>
    <col min="8" max="8" width="28.42578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H42"/>
  <sheetViews>
    <sheetView topLeftCell="C1" workbookViewId="0">
      <selection activeCell="F4" sqref="F4"/>
    </sheetView>
  </sheetViews>
  <sheetFormatPr defaultRowHeight="12.75"/>
  <cols>
    <col min="1" max="1" width="4.85546875" customWidth="1"/>
    <col min="2" max="2" width="27.42578125" customWidth="1"/>
    <col min="3" max="3" width="36" customWidth="1"/>
    <col min="5" max="5" width="30.42578125" customWidth="1"/>
    <col min="6" max="6" width="4.85546875" customWidth="1"/>
    <col min="8" max="8" width="37.42578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H42"/>
  <sheetViews>
    <sheetView workbookViewId="0">
      <selection activeCell="C17" sqref="C17:C23"/>
    </sheetView>
  </sheetViews>
  <sheetFormatPr defaultRowHeight="12.75"/>
  <cols>
    <col min="1" max="1" width="5.28515625" customWidth="1"/>
    <col min="2" max="2" width="27.28515625" customWidth="1"/>
    <col min="3" max="3" width="39.85546875" customWidth="1"/>
    <col min="4" max="4" width="4.5703125" customWidth="1"/>
    <col min="5" max="5" width="30.140625" customWidth="1"/>
    <col min="6" max="6" width="6.7109375" customWidth="1"/>
    <col min="8" max="8" width="36.28515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6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24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1" max="1" width="5.7109375" customWidth="1"/>
    <col min="2" max="2" width="27.42578125" customWidth="1"/>
    <col min="3" max="3" width="46.140625" customWidth="1"/>
    <col min="4" max="4" width="4.85546875" customWidth="1"/>
    <col min="5" max="5" width="30.5703125" customWidth="1"/>
    <col min="6" max="6" width="6.85546875" customWidth="1"/>
    <col min="7" max="7" width="6.28515625" customWidth="1"/>
    <col min="8" max="8" width="36.5703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1" max="1" width="5.7109375" customWidth="1"/>
    <col min="2" max="2" width="26.7109375" customWidth="1"/>
    <col min="3" max="3" width="44" customWidth="1"/>
    <col min="4" max="4" width="3.85546875" customWidth="1"/>
    <col min="5" max="5" width="29.85546875" customWidth="1"/>
    <col min="6" max="6" width="5.28515625" customWidth="1"/>
    <col min="7" max="7" width="6.28515625" customWidth="1"/>
    <col min="8" max="8" width="3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H42"/>
  <sheetViews>
    <sheetView topLeftCell="C1" workbookViewId="0">
      <selection activeCell="C17" sqref="C17"/>
    </sheetView>
  </sheetViews>
  <sheetFormatPr defaultRowHeight="12.75"/>
  <cols>
    <col min="1" max="1" width="6.28515625" customWidth="1"/>
    <col min="2" max="2" width="27" customWidth="1"/>
    <col min="3" max="3" width="39.85546875" customWidth="1"/>
    <col min="4" max="4" width="3.85546875" customWidth="1"/>
    <col min="5" max="5" width="29.5703125" customWidth="1"/>
    <col min="6" max="6" width="5.28515625" customWidth="1"/>
    <col min="7" max="7" width="6.5703125" customWidth="1"/>
    <col min="8" max="8" width="40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H42"/>
  <sheetViews>
    <sheetView workbookViewId="0">
      <selection activeCell="C30" sqref="C30"/>
    </sheetView>
  </sheetViews>
  <sheetFormatPr defaultRowHeight="12.75"/>
  <cols>
    <col min="1" max="1" width="5.28515625" customWidth="1"/>
    <col min="2" max="2" width="26.85546875" customWidth="1"/>
    <col min="3" max="3" width="40.42578125" customWidth="1"/>
    <col min="4" max="4" width="7.140625" customWidth="1"/>
    <col min="5" max="5" width="30.85546875" customWidth="1"/>
    <col min="6" max="6" width="5.140625" customWidth="1"/>
    <col min="7" max="7" width="7" customWidth="1"/>
    <col min="8" max="8" width="39.42578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6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24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H42"/>
  <sheetViews>
    <sheetView topLeftCell="B1" workbookViewId="0">
      <selection activeCell="C17" sqref="C17:C23"/>
    </sheetView>
  </sheetViews>
  <sheetFormatPr defaultRowHeight="12.75"/>
  <cols>
    <col min="1" max="1" width="5.7109375" customWidth="1"/>
    <col min="2" max="2" width="36.140625" customWidth="1"/>
    <col min="3" max="3" width="27.28515625" customWidth="1"/>
    <col min="4" max="4" width="5" customWidth="1"/>
    <col min="5" max="5" width="31" customWidth="1"/>
    <col min="6" max="6" width="5.42578125" customWidth="1"/>
    <col min="7" max="7" width="7.140625" customWidth="1"/>
    <col min="8" max="8" width="35.5703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1" max="1" width="6" customWidth="1"/>
    <col min="2" max="2" width="27.28515625" customWidth="1"/>
    <col min="3" max="3" width="41.28515625" customWidth="1"/>
    <col min="5" max="5" width="30.5703125" customWidth="1"/>
    <col min="6" max="6" width="6" customWidth="1"/>
    <col min="7" max="7" width="6.85546875" customWidth="1"/>
    <col min="8" max="8" width="35.5703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H42"/>
  <sheetViews>
    <sheetView workbookViewId="0">
      <selection activeCell="C17" sqref="C17"/>
    </sheetView>
  </sheetViews>
  <sheetFormatPr defaultRowHeight="12.75"/>
  <cols>
    <col min="2" max="2" width="28.7109375" customWidth="1"/>
    <col min="3" max="3" width="31.7109375" customWidth="1"/>
    <col min="4" max="4" width="5.7109375" customWidth="1"/>
    <col min="5" max="5" width="29.7109375" customWidth="1"/>
    <col min="6" max="6" width="7.42578125" customWidth="1"/>
    <col min="8" max="8" width="33.710937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82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83"/>
  <sheetViews>
    <sheetView zoomScale="60" zoomScaleNormal="60" workbookViewId="0">
      <selection activeCell="H21" sqref="H21:W21"/>
    </sheetView>
  </sheetViews>
  <sheetFormatPr defaultRowHeight="12.75"/>
  <cols>
    <col min="1" max="34" width="3.7109375" customWidth="1"/>
    <col min="35" max="35" width="2.42578125" customWidth="1"/>
    <col min="36" max="36" width="2.85546875" hidden="1" customWidth="1"/>
    <col min="37" max="37" width="3.7109375" hidden="1" customWidth="1"/>
    <col min="38" max="51" width="3.7109375" customWidth="1"/>
    <col min="52" max="52" width="17.140625" customWidth="1"/>
    <col min="53" max="56" width="3.7109375" customWidth="1"/>
    <col min="57" max="57" width="13.28515625" customWidth="1"/>
    <col min="58" max="64" width="3.7109375" customWidth="1"/>
    <col min="65" max="65" width="9.7109375" customWidth="1"/>
    <col min="66" max="72" width="4.7109375" customWidth="1"/>
  </cols>
  <sheetData>
    <row r="1" spans="2:61" ht="13.15" customHeight="1">
      <c r="B1" s="103" t="s">
        <v>128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</row>
    <row r="2" spans="2:61" ht="13.15" customHeight="1">
      <c r="B2" s="105" t="s">
        <v>129</v>
      </c>
      <c r="C2" s="106"/>
      <c r="D2" s="106"/>
      <c r="E2" s="106"/>
      <c r="F2" s="106"/>
      <c r="G2" s="106"/>
      <c r="H2" s="106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8"/>
      <c r="AP2" s="109"/>
      <c r="AQ2" s="110"/>
      <c r="AR2" s="110"/>
      <c r="AS2" s="110"/>
      <c r="AT2" s="110"/>
      <c r="AU2" s="110"/>
      <c r="AV2" s="110"/>
      <c r="AW2" s="110"/>
      <c r="AX2" s="110"/>
      <c r="AY2" s="110"/>
      <c r="AZ2" s="107"/>
      <c r="BA2" s="107"/>
      <c r="BB2" s="107"/>
      <c r="BC2" s="107"/>
      <c r="BD2" s="107"/>
      <c r="BE2" s="107"/>
      <c r="BF2" s="107"/>
      <c r="BG2" s="107"/>
      <c r="BH2" s="107"/>
      <c r="BI2" s="108"/>
    </row>
    <row r="3" spans="2:61" ht="13.1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P3" s="114"/>
      <c r="AQ3" s="115"/>
      <c r="AR3" s="115"/>
      <c r="AS3" s="115"/>
      <c r="AT3" s="115"/>
      <c r="AU3" s="115"/>
      <c r="AV3" s="115"/>
      <c r="AW3" s="115"/>
      <c r="AX3" s="115"/>
      <c r="AY3" s="115"/>
      <c r="AZ3" s="94"/>
      <c r="BA3" s="94"/>
      <c r="BB3" s="94"/>
      <c r="BC3" s="94"/>
      <c r="BD3" s="94"/>
      <c r="BE3" s="94"/>
      <c r="BF3" s="94"/>
      <c r="BG3" s="94"/>
      <c r="BH3" s="94"/>
      <c r="BI3" s="116"/>
    </row>
    <row r="4" spans="2:61" ht="13.15" customHeight="1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9"/>
      <c r="AP4" s="120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116"/>
    </row>
    <row r="5" spans="2:61" ht="13.15" customHeight="1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9"/>
      <c r="AP5" s="120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116"/>
    </row>
    <row r="6" spans="2:61" ht="13.15" customHeight="1">
      <c r="B6" s="120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116"/>
      <c r="AP6" s="120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116"/>
    </row>
    <row r="7" spans="2:61" ht="13.15" customHeight="1">
      <c r="B7" s="121" t="s">
        <v>130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22"/>
      <c r="Z7" s="122"/>
      <c r="AA7" s="101"/>
      <c r="AB7" s="101"/>
      <c r="AC7" s="101"/>
      <c r="AD7" s="101"/>
      <c r="AE7" s="122"/>
      <c r="AF7" s="122"/>
      <c r="AG7" s="122"/>
      <c r="AH7" s="122"/>
      <c r="AI7" s="122"/>
      <c r="AJ7" s="122"/>
      <c r="AK7" s="122"/>
      <c r="AL7" s="122"/>
      <c r="AM7" s="102"/>
      <c r="AN7" s="123"/>
      <c r="AO7" s="123"/>
      <c r="AP7" s="111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3"/>
    </row>
    <row r="8" spans="2:61" ht="13.15" customHeight="1"/>
    <row r="9" spans="2:61" ht="13.15" customHeight="1">
      <c r="B9" s="103" t="s">
        <v>131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2:61" ht="13.15" customHeight="1">
      <c r="B10" s="105" t="s">
        <v>129</v>
      </c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8"/>
      <c r="AP10" s="194" t="s">
        <v>132</v>
      </c>
      <c r="AQ10" s="195"/>
      <c r="AR10" s="195"/>
      <c r="AS10" s="195"/>
      <c r="AT10" s="195"/>
      <c r="AU10" s="195"/>
      <c r="AV10" s="195"/>
      <c r="AW10" s="195"/>
      <c r="AX10" s="195"/>
      <c r="AY10" s="197"/>
      <c r="AZ10" s="195"/>
      <c r="BA10" s="195"/>
      <c r="BB10" s="195"/>
      <c r="BC10" s="195"/>
      <c r="BD10" s="195"/>
      <c r="BE10" s="107"/>
      <c r="BF10" s="107"/>
      <c r="BG10" s="107"/>
      <c r="BH10" s="107"/>
      <c r="BI10" s="108"/>
    </row>
    <row r="11" spans="2:61" ht="13.15" customHeight="1">
      <c r="B11" s="111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3"/>
      <c r="AP11" s="196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94"/>
      <c r="BF11" s="94"/>
      <c r="BG11" s="94"/>
      <c r="BH11" s="94"/>
      <c r="BI11" s="116"/>
    </row>
    <row r="12" spans="2:61" ht="13.15" customHeight="1">
      <c r="B12" s="117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9"/>
      <c r="AP12" s="120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116"/>
    </row>
    <row r="13" spans="2:61" ht="13.15" customHeight="1"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9"/>
      <c r="AP13" s="120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116"/>
    </row>
    <row r="14" spans="2:61" ht="13.15" customHeight="1">
      <c r="B14" s="120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116"/>
      <c r="AP14" s="111" t="s">
        <v>133</v>
      </c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3"/>
    </row>
    <row r="15" spans="2:61" ht="13.15" customHeight="1">
      <c r="B15" s="121" t="s">
        <v>130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22"/>
      <c r="Z15" s="122"/>
      <c r="AA15" s="101"/>
      <c r="AB15" s="101"/>
      <c r="AC15" s="101"/>
      <c r="AD15" s="101"/>
      <c r="AE15" s="122"/>
      <c r="AF15" s="122"/>
      <c r="AG15" s="122"/>
      <c r="AH15" s="122"/>
      <c r="AI15" s="122"/>
      <c r="AJ15" s="122"/>
      <c r="AK15" s="122"/>
      <c r="AL15" s="122"/>
      <c r="AM15" s="102"/>
      <c r="AP15" s="111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3"/>
    </row>
    <row r="16" spans="2:61" ht="13.15" customHeight="1"/>
    <row r="17" spans="1:65" ht="13.15" customHeight="1">
      <c r="A17" s="198" t="s">
        <v>134</v>
      </c>
      <c r="B17" s="198"/>
      <c r="C17" s="198"/>
      <c r="D17" s="198" t="s">
        <v>135</v>
      </c>
      <c r="E17" s="198"/>
      <c r="F17" s="198"/>
      <c r="G17" s="198"/>
      <c r="H17" s="198" t="s">
        <v>136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24" t="s">
        <v>137</v>
      </c>
      <c r="Y17" s="124"/>
      <c r="Z17" s="124"/>
      <c r="AA17" s="124"/>
      <c r="AB17" s="199" t="s">
        <v>11</v>
      </c>
      <c r="AC17" s="200"/>
      <c r="AD17" s="201"/>
      <c r="AE17" s="199" t="s">
        <v>138</v>
      </c>
      <c r="AF17" s="200"/>
      <c r="AG17" s="200"/>
      <c r="AH17" s="200"/>
      <c r="AI17" s="200"/>
      <c r="AJ17" s="200"/>
      <c r="AK17" s="201"/>
      <c r="AL17" s="199" t="s">
        <v>139</v>
      </c>
      <c r="AM17" s="200"/>
      <c r="AN17" s="200"/>
      <c r="AO17" s="200"/>
      <c r="AP17" s="200"/>
      <c r="AQ17" s="201"/>
      <c r="AR17" s="199" t="s">
        <v>140</v>
      </c>
      <c r="AS17" s="200"/>
      <c r="AT17" s="200"/>
      <c r="AU17" s="200"/>
      <c r="AV17" s="200"/>
      <c r="AW17" s="198" t="s">
        <v>141</v>
      </c>
      <c r="AX17" s="198"/>
      <c r="AY17" s="198"/>
      <c r="AZ17" s="198"/>
      <c r="BA17" s="198" t="s">
        <v>142</v>
      </c>
      <c r="BB17" s="198"/>
      <c r="BC17" s="198"/>
      <c r="BD17" s="198"/>
      <c r="BE17" s="198"/>
      <c r="BF17" s="123"/>
      <c r="BG17" s="123"/>
      <c r="BH17" s="123"/>
    </row>
    <row r="18" spans="1:65" ht="13.15" customHeight="1">
      <c r="A18" s="198" t="s">
        <v>143</v>
      </c>
      <c r="B18" s="198"/>
      <c r="C18" s="198"/>
      <c r="D18" s="198" t="s">
        <v>144</v>
      </c>
      <c r="E18" s="198"/>
      <c r="F18" s="198"/>
      <c r="G18" s="19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198"/>
      <c r="Y18" s="198"/>
      <c r="Z18" s="198"/>
      <c r="AA18" s="198"/>
      <c r="AB18" s="199"/>
      <c r="AC18" s="200"/>
      <c r="AD18" s="201"/>
      <c r="AE18" s="198" t="s">
        <v>145</v>
      </c>
      <c r="AF18" s="198"/>
      <c r="AG18" s="198"/>
      <c r="AH18" s="198"/>
      <c r="AI18" s="198"/>
      <c r="AJ18" s="198"/>
      <c r="AK18" s="198"/>
      <c r="AL18" s="198" t="s">
        <v>146</v>
      </c>
      <c r="AM18" s="198"/>
      <c r="AN18" s="198"/>
      <c r="AO18" s="198"/>
      <c r="AP18" s="198"/>
      <c r="AQ18" s="198"/>
      <c r="AR18" s="198" t="s">
        <v>145</v>
      </c>
      <c r="AS18" s="198"/>
      <c r="AT18" s="198"/>
      <c r="AU18" s="198"/>
      <c r="AV18" s="198"/>
      <c r="AW18" s="210" t="s">
        <v>147</v>
      </c>
      <c r="AX18" s="198"/>
      <c r="AY18" s="210" t="s">
        <v>148</v>
      </c>
      <c r="AZ18" s="198"/>
      <c r="BA18" s="198" t="s">
        <v>149</v>
      </c>
      <c r="BB18" s="198"/>
      <c r="BC18" s="198"/>
      <c r="BD18" s="198"/>
      <c r="BE18" s="198"/>
      <c r="BF18" s="123"/>
      <c r="BG18" s="123"/>
      <c r="BH18" s="123"/>
      <c r="BM18" s="131">
        <v>9.5000000000000001E-2</v>
      </c>
    </row>
    <row r="19" spans="1:65" ht="13.15" customHeight="1">
      <c r="A19" s="202">
        <v>1</v>
      </c>
      <c r="B19" s="203"/>
      <c r="C19" s="204"/>
      <c r="D19" s="202">
        <v>2</v>
      </c>
      <c r="E19" s="203"/>
      <c r="F19" s="203"/>
      <c r="G19" s="204"/>
      <c r="H19" s="205">
        <v>3</v>
      </c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7"/>
      <c r="X19" s="202">
        <v>4</v>
      </c>
      <c r="Y19" s="203"/>
      <c r="Z19" s="203"/>
      <c r="AA19" s="204"/>
      <c r="AB19" s="202">
        <v>5</v>
      </c>
      <c r="AC19" s="203"/>
      <c r="AD19" s="204"/>
      <c r="AE19" s="202">
        <v>6</v>
      </c>
      <c r="AF19" s="203"/>
      <c r="AG19" s="203"/>
      <c r="AH19" s="203"/>
      <c r="AI19" s="203"/>
      <c r="AJ19" s="203"/>
      <c r="AK19" s="204"/>
      <c r="AL19" s="202">
        <v>7</v>
      </c>
      <c r="AM19" s="203"/>
      <c r="AN19" s="203"/>
      <c r="AO19" s="203"/>
      <c r="AP19" s="203"/>
      <c r="AQ19" s="204"/>
      <c r="AR19" s="202">
        <v>8</v>
      </c>
      <c r="AS19" s="203"/>
      <c r="AT19" s="203"/>
      <c r="AU19" s="203"/>
      <c r="AV19" s="204"/>
      <c r="AW19" s="209">
        <v>9</v>
      </c>
      <c r="AX19" s="204"/>
      <c r="AY19" s="209">
        <v>10</v>
      </c>
      <c r="AZ19" s="204"/>
      <c r="BA19" s="202">
        <v>11</v>
      </c>
      <c r="BB19" s="203"/>
      <c r="BC19" s="203"/>
      <c r="BD19" s="203"/>
      <c r="BE19" s="204"/>
      <c r="BF19" s="123"/>
      <c r="BG19" s="123"/>
      <c r="BH19" s="123"/>
    </row>
    <row r="20" spans="1:65" ht="13.15" customHeight="1">
      <c r="A20" s="217" t="s">
        <v>150</v>
      </c>
      <c r="B20" s="218"/>
      <c r="C20" s="219"/>
      <c r="D20" s="217" t="s">
        <v>151</v>
      </c>
      <c r="E20" s="218"/>
      <c r="F20" s="218"/>
      <c r="G20" s="219"/>
      <c r="H20" s="220" t="s">
        <v>152</v>
      </c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2"/>
      <c r="X20" s="217" t="s">
        <v>151</v>
      </c>
      <c r="Y20" s="218"/>
      <c r="Z20" s="218"/>
      <c r="AA20" s="219"/>
      <c r="AB20" s="217" t="s">
        <v>150</v>
      </c>
      <c r="AC20" s="218"/>
      <c r="AD20" s="219"/>
      <c r="AE20" s="217" t="s">
        <v>153</v>
      </c>
      <c r="AF20" s="218"/>
      <c r="AG20" s="218"/>
      <c r="AH20" s="218"/>
      <c r="AI20" s="218"/>
      <c r="AJ20" s="218"/>
      <c r="AK20" s="219"/>
      <c r="AL20" s="217" t="s">
        <v>154</v>
      </c>
      <c r="AM20" s="218"/>
      <c r="AN20" s="218"/>
      <c r="AO20" s="218"/>
      <c r="AP20" s="218"/>
      <c r="AQ20" s="219"/>
      <c r="AR20" s="217" t="s">
        <v>155</v>
      </c>
      <c r="AS20" s="218"/>
      <c r="AT20" s="218"/>
      <c r="AU20" s="218"/>
      <c r="AV20" s="219"/>
      <c r="AW20" s="230" t="s">
        <v>151</v>
      </c>
      <c r="AX20" s="219"/>
      <c r="AY20" s="217" t="s">
        <v>156</v>
      </c>
      <c r="AZ20" s="218"/>
      <c r="BA20" s="217" t="s">
        <v>157</v>
      </c>
      <c r="BB20" s="218"/>
      <c r="BC20" s="218"/>
      <c r="BD20" s="218"/>
      <c r="BE20" s="219"/>
      <c r="BF20" s="123"/>
      <c r="BG20" s="123"/>
      <c r="BH20" s="123"/>
    </row>
    <row r="21" spans="1:65" ht="13.15" customHeight="1">
      <c r="A21" s="211">
        <v>1</v>
      </c>
      <c r="B21" s="211"/>
      <c r="C21" s="211"/>
      <c r="D21" s="211"/>
      <c r="E21" s="211"/>
      <c r="F21" s="211"/>
      <c r="G21" s="211"/>
      <c r="H21" s="211" t="e">
        <f>material!#REF!</f>
        <v>#REF!</v>
      </c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2" t="e">
        <f>material!#REF!</f>
        <v>#REF!</v>
      </c>
      <c r="Y21" s="213"/>
      <c r="Z21" s="213"/>
      <c r="AA21" s="214"/>
      <c r="AB21" s="215" t="s">
        <v>119</v>
      </c>
      <c r="AC21" s="216"/>
      <c r="AD21" s="216"/>
      <c r="AE21" s="223" t="e">
        <f>material!#REF!</f>
        <v>#REF!</v>
      </c>
      <c r="AF21" s="224"/>
      <c r="AG21" s="224"/>
      <c r="AH21" s="224"/>
      <c r="AI21" s="224"/>
      <c r="AJ21" s="224"/>
      <c r="AK21" s="225"/>
      <c r="AL21" s="226"/>
      <c r="AM21" s="226"/>
      <c r="AN21" s="226"/>
      <c r="AO21" s="226"/>
      <c r="AP21" s="226"/>
      <c r="AQ21" s="226"/>
      <c r="AR21" s="227" t="e">
        <f>X21*AE21</f>
        <v>#REF!</v>
      </c>
      <c r="AS21" s="227"/>
      <c r="AT21" s="227"/>
      <c r="AU21" s="227"/>
      <c r="AV21" s="227"/>
      <c r="AW21" s="228">
        <f>$BM$18</f>
        <v>9.5000000000000001E-2</v>
      </c>
      <c r="AX21" s="226"/>
      <c r="AY21" s="229" t="e">
        <f>AR21*AW21</f>
        <v>#REF!</v>
      </c>
      <c r="AZ21" s="227"/>
      <c r="BA21" s="227" t="e">
        <f>AR21+AY21</f>
        <v>#REF!</v>
      </c>
      <c r="BB21" s="227"/>
      <c r="BC21" s="227"/>
      <c r="BD21" s="227"/>
      <c r="BE21" s="227"/>
    </row>
    <row r="22" spans="1:65" ht="13.15" customHeight="1">
      <c r="A22" s="208">
        <v>2</v>
      </c>
      <c r="B22" s="208"/>
      <c r="C22" s="208"/>
      <c r="D22" s="208"/>
      <c r="E22" s="208"/>
      <c r="F22" s="208"/>
      <c r="G22" s="208"/>
      <c r="H22" s="232" t="e">
        <f>material!#REF!</f>
        <v>#REF!</v>
      </c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4"/>
      <c r="X22" s="235" t="e">
        <f>material!#REF!</f>
        <v>#REF!</v>
      </c>
      <c r="Y22" s="236"/>
      <c r="Z22" s="236"/>
      <c r="AA22" s="237"/>
      <c r="AB22" s="238" t="s">
        <v>119</v>
      </c>
      <c r="AC22" s="233"/>
      <c r="AD22" s="233"/>
      <c r="AE22" s="243" t="e">
        <f>material!#REF!</f>
        <v>#REF!</v>
      </c>
      <c r="AF22" s="244"/>
      <c r="AG22" s="244"/>
      <c r="AH22" s="244"/>
      <c r="AI22" s="244"/>
      <c r="AJ22" s="244"/>
      <c r="AK22" s="245"/>
      <c r="AL22" s="239"/>
      <c r="AM22" s="239"/>
      <c r="AN22" s="239"/>
      <c r="AO22" s="239"/>
      <c r="AP22" s="239"/>
      <c r="AQ22" s="239"/>
      <c r="AR22" s="240" t="e">
        <f t="shared" ref="AR22:AR45" si="0">X22*AE22</f>
        <v>#REF!</v>
      </c>
      <c r="AS22" s="240"/>
      <c r="AT22" s="240"/>
      <c r="AU22" s="240"/>
      <c r="AV22" s="240"/>
      <c r="AW22" s="241">
        <f t="shared" ref="AW22:AW45" si="1">$BM$18</f>
        <v>9.5000000000000001E-2</v>
      </c>
      <c r="AX22" s="239"/>
      <c r="AY22" s="242" t="e">
        <f t="shared" ref="AY22:AY45" si="2">AR22*AW22</f>
        <v>#REF!</v>
      </c>
      <c r="AZ22" s="240"/>
      <c r="BA22" s="240" t="e">
        <f t="shared" ref="BA22:BA45" si="3">AR22+AY22</f>
        <v>#REF!</v>
      </c>
      <c r="BB22" s="240"/>
      <c r="BC22" s="240"/>
      <c r="BD22" s="240"/>
      <c r="BE22" s="240"/>
    </row>
    <row r="23" spans="1:65" ht="13.15" customHeight="1">
      <c r="A23" s="211">
        <v>3</v>
      </c>
      <c r="B23" s="211"/>
      <c r="C23" s="211"/>
      <c r="D23" s="211"/>
      <c r="E23" s="211"/>
      <c r="F23" s="211"/>
      <c r="G23" s="211"/>
      <c r="H23" s="231" t="e">
        <f>material!#REF!</f>
        <v>#REF!</v>
      </c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12" t="e">
        <f>material!#REF!</f>
        <v>#REF!</v>
      </c>
      <c r="Y23" s="213"/>
      <c r="Z23" s="213"/>
      <c r="AA23" s="214"/>
      <c r="AB23" s="215" t="s">
        <v>119</v>
      </c>
      <c r="AC23" s="216"/>
      <c r="AD23" s="216"/>
      <c r="AE23" s="223" t="e">
        <f>material!#REF!</f>
        <v>#REF!</v>
      </c>
      <c r="AF23" s="224"/>
      <c r="AG23" s="224"/>
      <c r="AH23" s="224"/>
      <c r="AI23" s="224"/>
      <c r="AJ23" s="224"/>
      <c r="AK23" s="225"/>
      <c r="AL23" s="226"/>
      <c r="AM23" s="226"/>
      <c r="AN23" s="226"/>
      <c r="AO23" s="226"/>
      <c r="AP23" s="226"/>
      <c r="AQ23" s="226"/>
      <c r="AR23" s="227" t="e">
        <f t="shared" si="0"/>
        <v>#REF!</v>
      </c>
      <c r="AS23" s="227"/>
      <c r="AT23" s="227"/>
      <c r="AU23" s="227"/>
      <c r="AV23" s="227"/>
      <c r="AW23" s="228">
        <f t="shared" si="1"/>
        <v>9.5000000000000001E-2</v>
      </c>
      <c r="AX23" s="226"/>
      <c r="AY23" s="229" t="e">
        <f t="shared" si="2"/>
        <v>#REF!</v>
      </c>
      <c r="AZ23" s="227"/>
      <c r="BA23" s="227" t="e">
        <f t="shared" si="3"/>
        <v>#REF!</v>
      </c>
      <c r="BB23" s="227"/>
      <c r="BC23" s="227"/>
      <c r="BD23" s="227"/>
      <c r="BE23" s="227"/>
    </row>
    <row r="24" spans="1:65" ht="13.15" customHeight="1">
      <c r="A24" s="246">
        <v>4</v>
      </c>
      <c r="B24" s="246"/>
      <c r="C24" s="246"/>
      <c r="D24" s="246"/>
      <c r="E24" s="246"/>
      <c r="F24" s="246"/>
      <c r="G24" s="246"/>
      <c r="H24" s="232" t="e">
        <f>material!#REF!</f>
        <v>#REF!</v>
      </c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4"/>
      <c r="X24" s="235" t="e">
        <f>material!#REF!</f>
        <v>#REF!</v>
      </c>
      <c r="Y24" s="236"/>
      <c r="Z24" s="236"/>
      <c r="AA24" s="237"/>
      <c r="AB24" s="238" t="s">
        <v>119</v>
      </c>
      <c r="AC24" s="233"/>
      <c r="AD24" s="233"/>
      <c r="AE24" s="243" t="e">
        <f>material!#REF!</f>
        <v>#REF!</v>
      </c>
      <c r="AF24" s="244"/>
      <c r="AG24" s="244"/>
      <c r="AH24" s="244"/>
      <c r="AI24" s="244"/>
      <c r="AJ24" s="244"/>
      <c r="AK24" s="245"/>
      <c r="AL24" s="239"/>
      <c r="AM24" s="239"/>
      <c r="AN24" s="239"/>
      <c r="AO24" s="239"/>
      <c r="AP24" s="239"/>
      <c r="AQ24" s="239"/>
      <c r="AR24" s="240" t="e">
        <f t="shared" si="0"/>
        <v>#REF!</v>
      </c>
      <c r="AS24" s="240"/>
      <c r="AT24" s="240"/>
      <c r="AU24" s="240"/>
      <c r="AV24" s="240"/>
      <c r="AW24" s="241">
        <f t="shared" si="1"/>
        <v>9.5000000000000001E-2</v>
      </c>
      <c r="AX24" s="239"/>
      <c r="AY24" s="242" t="e">
        <f t="shared" si="2"/>
        <v>#REF!</v>
      </c>
      <c r="AZ24" s="240"/>
      <c r="BA24" s="240" t="e">
        <f t="shared" si="3"/>
        <v>#REF!</v>
      </c>
      <c r="BB24" s="240"/>
      <c r="BC24" s="240"/>
      <c r="BD24" s="240"/>
      <c r="BE24" s="240"/>
    </row>
    <row r="25" spans="1:65" ht="13.15" customHeight="1">
      <c r="A25" s="211">
        <v>5</v>
      </c>
      <c r="B25" s="211"/>
      <c r="C25" s="211"/>
      <c r="D25" s="211"/>
      <c r="E25" s="211"/>
      <c r="F25" s="211"/>
      <c r="G25" s="211"/>
      <c r="H25" s="211" t="e">
        <f>material!#REF!</f>
        <v>#REF!</v>
      </c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2" t="e">
        <f>material!#REF!</f>
        <v>#REF!</v>
      </c>
      <c r="Y25" s="213"/>
      <c r="Z25" s="213"/>
      <c r="AA25" s="214"/>
      <c r="AB25" s="215" t="s">
        <v>119</v>
      </c>
      <c r="AC25" s="216"/>
      <c r="AD25" s="216"/>
      <c r="AE25" s="223" t="e">
        <f>material!#REF!</f>
        <v>#REF!</v>
      </c>
      <c r="AF25" s="224"/>
      <c r="AG25" s="224"/>
      <c r="AH25" s="224"/>
      <c r="AI25" s="224"/>
      <c r="AJ25" s="224"/>
      <c r="AK25" s="225"/>
      <c r="AL25" s="226"/>
      <c r="AM25" s="226"/>
      <c r="AN25" s="226"/>
      <c r="AO25" s="226"/>
      <c r="AP25" s="226"/>
      <c r="AQ25" s="226"/>
      <c r="AR25" s="227" t="e">
        <f t="shared" si="0"/>
        <v>#REF!</v>
      </c>
      <c r="AS25" s="227"/>
      <c r="AT25" s="227"/>
      <c r="AU25" s="227"/>
      <c r="AV25" s="227"/>
      <c r="AW25" s="228">
        <f t="shared" si="1"/>
        <v>9.5000000000000001E-2</v>
      </c>
      <c r="AX25" s="226"/>
      <c r="AY25" s="229" t="e">
        <f t="shared" si="2"/>
        <v>#REF!</v>
      </c>
      <c r="AZ25" s="227"/>
      <c r="BA25" s="227" t="e">
        <f t="shared" si="3"/>
        <v>#REF!</v>
      </c>
      <c r="BB25" s="227"/>
      <c r="BC25" s="227"/>
      <c r="BD25" s="227"/>
      <c r="BE25" s="227"/>
    </row>
    <row r="26" spans="1:65" ht="13.15" customHeight="1">
      <c r="A26" s="246">
        <v>6</v>
      </c>
      <c r="B26" s="246"/>
      <c r="C26" s="246"/>
      <c r="D26" s="246"/>
      <c r="E26" s="246"/>
      <c r="F26" s="246"/>
      <c r="G26" s="246"/>
      <c r="H26" s="232" t="e">
        <f>material!#REF!</f>
        <v>#REF!</v>
      </c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4"/>
      <c r="X26" s="235" t="e">
        <f>material!#REF!</f>
        <v>#REF!</v>
      </c>
      <c r="Y26" s="236"/>
      <c r="Z26" s="236"/>
      <c r="AA26" s="237"/>
      <c r="AB26" s="238" t="s">
        <v>119</v>
      </c>
      <c r="AC26" s="233"/>
      <c r="AD26" s="233"/>
      <c r="AE26" s="243" t="e">
        <f>material!#REF!</f>
        <v>#REF!</v>
      </c>
      <c r="AF26" s="244"/>
      <c r="AG26" s="244"/>
      <c r="AH26" s="244"/>
      <c r="AI26" s="244"/>
      <c r="AJ26" s="244"/>
      <c r="AK26" s="245"/>
      <c r="AL26" s="239"/>
      <c r="AM26" s="239"/>
      <c r="AN26" s="239"/>
      <c r="AO26" s="239"/>
      <c r="AP26" s="239"/>
      <c r="AQ26" s="239"/>
      <c r="AR26" s="240" t="e">
        <f t="shared" si="0"/>
        <v>#REF!</v>
      </c>
      <c r="AS26" s="240"/>
      <c r="AT26" s="240"/>
      <c r="AU26" s="240"/>
      <c r="AV26" s="240"/>
      <c r="AW26" s="241">
        <f t="shared" si="1"/>
        <v>9.5000000000000001E-2</v>
      </c>
      <c r="AX26" s="239"/>
      <c r="AY26" s="242" t="e">
        <f t="shared" si="2"/>
        <v>#REF!</v>
      </c>
      <c r="AZ26" s="240"/>
      <c r="BA26" s="240" t="e">
        <f t="shared" si="3"/>
        <v>#REF!</v>
      </c>
      <c r="BB26" s="240"/>
      <c r="BC26" s="240"/>
      <c r="BD26" s="240"/>
      <c r="BE26" s="240"/>
    </row>
    <row r="27" spans="1:65" ht="13.15" customHeight="1">
      <c r="A27" s="211">
        <v>7</v>
      </c>
      <c r="B27" s="211"/>
      <c r="C27" s="211"/>
      <c r="D27" s="211"/>
      <c r="E27" s="211"/>
      <c r="F27" s="211"/>
      <c r="G27" s="211"/>
      <c r="H27" s="211" t="e">
        <f>material!#REF!</f>
        <v>#REF!</v>
      </c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2" t="e">
        <f>material!#REF!</f>
        <v>#REF!</v>
      </c>
      <c r="Y27" s="213"/>
      <c r="Z27" s="213"/>
      <c r="AA27" s="214"/>
      <c r="AB27" s="215" t="s">
        <v>119</v>
      </c>
      <c r="AC27" s="216"/>
      <c r="AD27" s="216"/>
      <c r="AE27" s="223" t="e">
        <f>material!#REF!</f>
        <v>#REF!</v>
      </c>
      <c r="AF27" s="224"/>
      <c r="AG27" s="224"/>
      <c r="AH27" s="224"/>
      <c r="AI27" s="224"/>
      <c r="AJ27" s="224"/>
      <c r="AK27" s="225"/>
      <c r="AL27" s="226"/>
      <c r="AM27" s="226"/>
      <c r="AN27" s="226"/>
      <c r="AO27" s="226"/>
      <c r="AP27" s="226"/>
      <c r="AQ27" s="226"/>
      <c r="AR27" s="227" t="e">
        <f t="shared" si="0"/>
        <v>#REF!</v>
      </c>
      <c r="AS27" s="227"/>
      <c r="AT27" s="227"/>
      <c r="AU27" s="227"/>
      <c r="AV27" s="227"/>
      <c r="AW27" s="228">
        <f t="shared" si="1"/>
        <v>9.5000000000000001E-2</v>
      </c>
      <c r="AX27" s="226"/>
      <c r="AY27" s="229" t="e">
        <f t="shared" si="2"/>
        <v>#REF!</v>
      </c>
      <c r="AZ27" s="227"/>
      <c r="BA27" s="227" t="e">
        <f t="shared" si="3"/>
        <v>#REF!</v>
      </c>
      <c r="BB27" s="227"/>
      <c r="BC27" s="227"/>
      <c r="BD27" s="227"/>
      <c r="BE27" s="227"/>
    </row>
    <row r="28" spans="1:65" ht="13.15" customHeight="1">
      <c r="A28" s="246">
        <v>8</v>
      </c>
      <c r="B28" s="246"/>
      <c r="C28" s="246"/>
      <c r="D28" s="246"/>
      <c r="E28" s="246"/>
      <c r="F28" s="246"/>
      <c r="G28" s="246"/>
      <c r="H28" s="232" t="e">
        <f>material!#REF!</f>
        <v>#REF!</v>
      </c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4"/>
      <c r="X28" s="235" t="e">
        <f>material!#REF!</f>
        <v>#REF!</v>
      </c>
      <c r="Y28" s="236"/>
      <c r="Z28" s="236"/>
      <c r="AA28" s="237"/>
      <c r="AB28" s="238" t="s">
        <v>119</v>
      </c>
      <c r="AC28" s="233"/>
      <c r="AD28" s="233"/>
      <c r="AE28" s="243" t="e">
        <f>material!#REF!</f>
        <v>#REF!</v>
      </c>
      <c r="AF28" s="244"/>
      <c r="AG28" s="244"/>
      <c r="AH28" s="244"/>
      <c r="AI28" s="244"/>
      <c r="AJ28" s="244"/>
      <c r="AK28" s="245"/>
      <c r="AL28" s="239"/>
      <c r="AM28" s="239"/>
      <c r="AN28" s="239"/>
      <c r="AO28" s="239"/>
      <c r="AP28" s="239"/>
      <c r="AQ28" s="239"/>
      <c r="AR28" s="240" t="e">
        <f t="shared" si="0"/>
        <v>#REF!</v>
      </c>
      <c r="AS28" s="240"/>
      <c r="AT28" s="240"/>
      <c r="AU28" s="240"/>
      <c r="AV28" s="240"/>
      <c r="AW28" s="241">
        <f t="shared" si="1"/>
        <v>9.5000000000000001E-2</v>
      </c>
      <c r="AX28" s="239"/>
      <c r="AY28" s="242" t="e">
        <f t="shared" si="2"/>
        <v>#REF!</v>
      </c>
      <c r="AZ28" s="240"/>
      <c r="BA28" s="240" t="e">
        <f t="shared" si="3"/>
        <v>#REF!</v>
      </c>
      <c r="BB28" s="240"/>
      <c r="BC28" s="240"/>
      <c r="BD28" s="240"/>
      <c r="BE28" s="240"/>
    </row>
    <row r="29" spans="1:65" ht="13.15" customHeight="1">
      <c r="A29" s="211">
        <v>9</v>
      </c>
      <c r="B29" s="211"/>
      <c r="C29" s="211"/>
      <c r="D29" s="211"/>
      <c r="E29" s="211"/>
      <c r="F29" s="211"/>
      <c r="G29" s="211"/>
      <c r="H29" s="211" t="e">
        <f>material!#REF!</f>
        <v>#REF!</v>
      </c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2" t="e">
        <f>material!#REF!</f>
        <v>#REF!</v>
      </c>
      <c r="Y29" s="213"/>
      <c r="Z29" s="213"/>
      <c r="AA29" s="214"/>
      <c r="AB29" s="215" t="s">
        <v>119</v>
      </c>
      <c r="AC29" s="216"/>
      <c r="AD29" s="216"/>
      <c r="AE29" s="223" t="e">
        <f>material!#REF!</f>
        <v>#REF!</v>
      </c>
      <c r="AF29" s="224"/>
      <c r="AG29" s="224"/>
      <c r="AH29" s="224"/>
      <c r="AI29" s="224"/>
      <c r="AJ29" s="224"/>
      <c r="AK29" s="225"/>
      <c r="AL29" s="226"/>
      <c r="AM29" s="226"/>
      <c r="AN29" s="226"/>
      <c r="AO29" s="226"/>
      <c r="AP29" s="226"/>
      <c r="AQ29" s="226"/>
      <c r="AR29" s="227" t="e">
        <f t="shared" si="0"/>
        <v>#REF!</v>
      </c>
      <c r="AS29" s="227"/>
      <c r="AT29" s="227"/>
      <c r="AU29" s="227"/>
      <c r="AV29" s="227"/>
      <c r="AW29" s="228">
        <f t="shared" si="1"/>
        <v>9.5000000000000001E-2</v>
      </c>
      <c r="AX29" s="226"/>
      <c r="AY29" s="229" t="e">
        <f t="shared" si="2"/>
        <v>#REF!</v>
      </c>
      <c r="AZ29" s="227"/>
      <c r="BA29" s="227" t="e">
        <f t="shared" si="3"/>
        <v>#REF!</v>
      </c>
      <c r="BB29" s="227"/>
      <c r="BC29" s="227"/>
      <c r="BD29" s="227"/>
      <c r="BE29" s="227"/>
    </row>
    <row r="30" spans="1:65" ht="13.15" customHeight="1">
      <c r="A30" s="246">
        <v>10</v>
      </c>
      <c r="B30" s="246"/>
      <c r="C30" s="246"/>
      <c r="D30" s="246"/>
      <c r="E30" s="246"/>
      <c r="F30" s="246"/>
      <c r="G30" s="246"/>
      <c r="H30" s="232" t="e">
        <f>material!#REF!</f>
        <v>#REF!</v>
      </c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4"/>
      <c r="X30" s="235" t="e">
        <f>material!#REF!</f>
        <v>#REF!</v>
      </c>
      <c r="Y30" s="236"/>
      <c r="Z30" s="236"/>
      <c r="AA30" s="237"/>
      <c r="AB30" s="238" t="s">
        <v>119</v>
      </c>
      <c r="AC30" s="233"/>
      <c r="AD30" s="233"/>
      <c r="AE30" s="243" t="e">
        <f>material!#REF!</f>
        <v>#REF!</v>
      </c>
      <c r="AF30" s="244"/>
      <c r="AG30" s="244"/>
      <c r="AH30" s="244"/>
      <c r="AI30" s="244"/>
      <c r="AJ30" s="244"/>
      <c r="AK30" s="245"/>
      <c r="AL30" s="239"/>
      <c r="AM30" s="239"/>
      <c r="AN30" s="239"/>
      <c r="AO30" s="239"/>
      <c r="AP30" s="239"/>
      <c r="AQ30" s="239"/>
      <c r="AR30" s="240" t="e">
        <f t="shared" si="0"/>
        <v>#REF!</v>
      </c>
      <c r="AS30" s="240"/>
      <c r="AT30" s="240"/>
      <c r="AU30" s="240"/>
      <c r="AV30" s="240"/>
      <c r="AW30" s="241">
        <f t="shared" si="1"/>
        <v>9.5000000000000001E-2</v>
      </c>
      <c r="AX30" s="239"/>
      <c r="AY30" s="242" t="e">
        <f t="shared" si="2"/>
        <v>#REF!</v>
      </c>
      <c r="AZ30" s="240"/>
      <c r="BA30" s="240" t="e">
        <f t="shared" si="3"/>
        <v>#REF!</v>
      </c>
      <c r="BB30" s="240"/>
      <c r="BC30" s="240"/>
      <c r="BD30" s="240"/>
      <c r="BE30" s="240"/>
    </row>
    <row r="31" spans="1:65" ht="13.15" customHeight="1">
      <c r="A31" s="211">
        <v>11</v>
      </c>
      <c r="B31" s="211"/>
      <c r="C31" s="211"/>
      <c r="D31" s="211"/>
      <c r="E31" s="211"/>
      <c r="F31" s="211"/>
      <c r="G31" s="211"/>
      <c r="H31" s="211" t="e">
        <f>material!#REF!</f>
        <v>#REF!</v>
      </c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2" t="e">
        <f>material!#REF!</f>
        <v>#REF!</v>
      </c>
      <c r="Y31" s="213"/>
      <c r="Z31" s="213"/>
      <c r="AA31" s="214"/>
      <c r="AB31" s="215" t="s">
        <v>119</v>
      </c>
      <c r="AC31" s="216"/>
      <c r="AD31" s="216"/>
      <c r="AE31" s="223" t="e">
        <f>material!#REF!</f>
        <v>#REF!</v>
      </c>
      <c r="AF31" s="224"/>
      <c r="AG31" s="224"/>
      <c r="AH31" s="224"/>
      <c r="AI31" s="224"/>
      <c r="AJ31" s="224"/>
      <c r="AK31" s="225"/>
      <c r="AL31" s="226"/>
      <c r="AM31" s="226"/>
      <c r="AN31" s="226"/>
      <c r="AO31" s="226"/>
      <c r="AP31" s="226"/>
      <c r="AQ31" s="226"/>
      <c r="AR31" s="227" t="e">
        <f t="shared" si="0"/>
        <v>#REF!</v>
      </c>
      <c r="AS31" s="227"/>
      <c r="AT31" s="227"/>
      <c r="AU31" s="227"/>
      <c r="AV31" s="227"/>
      <c r="AW31" s="228">
        <f t="shared" si="1"/>
        <v>9.5000000000000001E-2</v>
      </c>
      <c r="AX31" s="226"/>
      <c r="AY31" s="229" t="e">
        <f t="shared" si="2"/>
        <v>#REF!</v>
      </c>
      <c r="AZ31" s="227"/>
      <c r="BA31" s="227" t="e">
        <f t="shared" si="3"/>
        <v>#REF!</v>
      </c>
      <c r="BB31" s="227"/>
      <c r="BC31" s="227"/>
      <c r="BD31" s="227"/>
      <c r="BE31" s="227"/>
    </row>
    <row r="32" spans="1:65" ht="13.15" customHeight="1">
      <c r="A32" s="246">
        <v>12</v>
      </c>
      <c r="B32" s="246"/>
      <c r="C32" s="246"/>
      <c r="D32" s="246"/>
      <c r="E32" s="246"/>
      <c r="F32" s="246"/>
      <c r="G32" s="246"/>
      <c r="H32" s="232" t="e">
        <f>material!#REF!</f>
        <v>#REF!</v>
      </c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4"/>
      <c r="X32" s="235" t="e">
        <f>material!#REF!</f>
        <v>#REF!</v>
      </c>
      <c r="Y32" s="236"/>
      <c r="Z32" s="236"/>
      <c r="AA32" s="237"/>
      <c r="AB32" s="238" t="s">
        <v>119</v>
      </c>
      <c r="AC32" s="233"/>
      <c r="AD32" s="233"/>
      <c r="AE32" s="243" t="e">
        <f>material!#REF!</f>
        <v>#REF!</v>
      </c>
      <c r="AF32" s="244"/>
      <c r="AG32" s="244"/>
      <c r="AH32" s="244"/>
      <c r="AI32" s="244"/>
      <c r="AJ32" s="244"/>
      <c r="AK32" s="245"/>
      <c r="AL32" s="239"/>
      <c r="AM32" s="239"/>
      <c r="AN32" s="239"/>
      <c r="AO32" s="239"/>
      <c r="AP32" s="239"/>
      <c r="AQ32" s="239"/>
      <c r="AR32" s="240" t="e">
        <f t="shared" si="0"/>
        <v>#REF!</v>
      </c>
      <c r="AS32" s="240"/>
      <c r="AT32" s="240"/>
      <c r="AU32" s="240"/>
      <c r="AV32" s="240"/>
      <c r="AW32" s="241">
        <f t="shared" si="1"/>
        <v>9.5000000000000001E-2</v>
      </c>
      <c r="AX32" s="239"/>
      <c r="AY32" s="242" t="e">
        <f t="shared" si="2"/>
        <v>#REF!</v>
      </c>
      <c r="AZ32" s="240"/>
      <c r="BA32" s="240" t="e">
        <f t="shared" si="3"/>
        <v>#REF!</v>
      </c>
      <c r="BB32" s="240"/>
      <c r="BC32" s="240"/>
      <c r="BD32" s="240"/>
      <c r="BE32" s="240"/>
    </row>
    <row r="33" spans="1:57" ht="13.15" customHeight="1">
      <c r="A33" s="211">
        <v>13</v>
      </c>
      <c r="B33" s="211"/>
      <c r="C33" s="211"/>
      <c r="D33" s="211"/>
      <c r="E33" s="211"/>
      <c r="F33" s="211"/>
      <c r="G33" s="211"/>
      <c r="H33" s="211" t="e">
        <f>material!#REF!</f>
        <v>#REF!</v>
      </c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2" t="e">
        <f>material!#REF!</f>
        <v>#REF!</v>
      </c>
      <c r="Y33" s="213"/>
      <c r="Z33" s="213"/>
      <c r="AA33" s="214"/>
      <c r="AB33" s="215" t="s">
        <v>119</v>
      </c>
      <c r="AC33" s="216"/>
      <c r="AD33" s="216"/>
      <c r="AE33" s="223" t="e">
        <f>material!#REF!</f>
        <v>#REF!</v>
      </c>
      <c r="AF33" s="224"/>
      <c r="AG33" s="224"/>
      <c r="AH33" s="224"/>
      <c r="AI33" s="224"/>
      <c r="AJ33" s="224"/>
      <c r="AK33" s="225"/>
      <c r="AL33" s="226"/>
      <c r="AM33" s="226"/>
      <c r="AN33" s="226"/>
      <c r="AO33" s="226"/>
      <c r="AP33" s="226"/>
      <c r="AQ33" s="226"/>
      <c r="AR33" s="227" t="e">
        <f t="shared" si="0"/>
        <v>#REF!</v>
      </c>
      <c r="AS33" s="227"/>
      <c r="AT33" s="227"/>
      <c r="AU33" s="227"/>
      <c r="AV33" s="227"/>
      <c r="AW33" s="228">
        <f t="shared" si="1"/>
        <v>9.5000000000000001E-2</v>
      </c>
      <c r="AX33" s="226"/>
      <c r="AY33" s="229" t="e">
        <f t="shared" si="2"/>
        <v>#REF!</v>
      </c>
      <c r="AZ33" s="227"/>
      <c r="BA33" s="227" t="e">
        <f t="shared" si="3"/>
        <v>#REF!</v>
      </c>
      <c r="BB33" s="227"/>
      <c r="BC33" s="227"/>
      <c r="BD33" s="227"/>
      <c r="BE33" s="227"/>
    </row>
    <row r="34" spans="1:57" ht="13.15" customHeight="1">
      <c r="A34" s="246">
        <v>14</v>
      </c>
      <c r="B34" s="246"/>
      <c r="C34" s="246"/>
      <c r="D34" s="246"/>
      <c r="E34" s="246"/>
      <c r="F34" s="246"/>
      <c r="G34" s="246"/>
      <c r="H34" s="232" t="e">
        <f>material!#REF!</f>
        <v>#REF!</v>
      </c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4"/>
      <c r="X34" s="235" t="e">
        <f>material!#REF!</f>
        <v>#REF!</v>
      </c>
      <c r="Y34" s="236"/>
      <c r="Z34" s="236"/>
      <c r="AA34" s="237"/>
      <c r="AB34" s="238" t="s">
        <v>119</v>
      </c>
      <c r="AC34" s="233"/>
      <c r="AD34" s="233"/>
      <c r="AE34" s="243" t="e">
        <f>material!#REF!</f>
        <v>#REF!</v>
      </c>
      <c r="AF34" s="244"/>
      <c r="AG34" s="244"/>
      <c r="AH34" s="244"/>
      <c r="AI34" s="244"/>
      <c r="AJ34" s="244"/>
      <c r="AK34" s="245"/>
      <c r="AL34" s="239"/>
      <c r="AM34" s="239"/>
      <c r="AN34" s="239"/>
      <c r="AO34" s="239"/>
      <c r="AP34" s="239"/>
      <c r="AQ34" s="239"/>
      <c r="AR34" s="240" t="e">
        <f t="shared" si="0"/>
        <v>#REF!</v>
      </c>
      <c r="AS34" s="240"/>
      <c r="AT34" s="240"/>
      <c r="AU34" s="240"/>
      <c r="AV34" s="240"/>
      <c r="AW34" s="241">
        <f t="shared" si="1"/>
        <v>9.5000000000000001E-2</v>
      </c>
      <c r="AX34" s="239"/>
      <c r="AY34" s="242" t="e">
        <f t="shared" si="2"/>
        <v>#REF!</v>
      </c>
      <c r="AZ34" s="240"/>
      <c r="BA34" s="240" t="e">
        <f t="shared" si="3"/>
        <v>#REF!</v>
      </c>
      <c r="BB34" s="240"/>
      <c r="BC34" s="240"/>
      <c r="BD34" s="240"/>
      <c r="BE34" s="240"/>
    </row>
    <row r="35" spans="1:57" ht="13.15" customHeight="1">
      <c r="A35" s="211">
        <v>15</v>
      </c>
      <c r="B35" s="211"/>
      <c r="C35" s="211"/>
      <c r="D35" s="211"/>
      <c r="E35" s="211"/>
      <c r="F35" s="211"/>
      <c r="G35" s="211"/>
      <c r="H35" s="211" t="e">
        <f>material!#REF!</f>
        <v>#REF!</v>
      </c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2" t="e">
        <f>material!#REF!</f>
        <v>#REF!</v>
      </c>
      <c r="Y35" s="213"/>
      <c r="Z35" s="213"/>
      <c r="AA35" s="214"/>
      <c r="AB35" s="215" t="s">
        <v>119</v>
      </c>
      <c r="AC35" s="216"/>
      <c r="AD35" s="216"/>
      <c r="AE35" s="223" t="e">
        <f>material!#REF!</f>
        <v>#REF!</v>
      </c>
      <c r="AF35" s="224"/>
      <c r="AG35" s="224"/>
      <c r="AH35" s="224"/>
      <c r="AI35" s="224"/>
      <c r="AJ35" s="224"/>
      <c r="AK35" s="225"/>
      <c r="AL35" s="226"/>
      <c r="AM35" s="226"/>
      <c r="AN35" s="226"/>
      <c r="AO35" s="226"/>
      <c r="AP35" s="226"/>
      <c r="AQ35" s="226"/>
      <c r="AR35" s="227" t="e">
        <f t="shared" si="0"/>
        <v>#REF!</v>
      </c>
      <c r="AS35" s="227"/>
      <c r="AT35" s="227"/>
      <c r="AU35" s="227"/>
      <c r="AV35" s="227"/>
      <c r="AW35" s="228">
        <f t="shared" si="1"/>
        <v>9.5000000000000001E-2</v>
      </c>
      <c r="AX35" s="226"/>
      <c r="AY35" s="229" t="e">
        <f t="shared" si="2"/>
        <v>#REF!</v>
      </c>
      <c r="AZ35" s="227"/>
      <c r="BA35" s="227" t="e">
        <f t="shared" si="3"/>
        <v>#REF!</v>
      </c>
      <c r="BB35" s="227"/>
      <c r="BC35" s="227"/>
      <c r="BD35" s="227"/>
      <c r="BE35" s="227"/>
    </row>
    <row r="36" spans="1:57" ht="13.15" customHeight="1">
      <c r="A36" s="246">
        <v>16</v>
      </c>
      <c r="B36" s="246"/>
      <c r="C36" s="246"/>
      <c r="D36" s="246"/>
      <c r="E36" s="246"/>
      <c r="F36" s="246"/>
      <c r="G36" s="246"/>
      <c r="H36" s="232" t="e">
        <f>material!#REF!</f>
        <v>#REF!</v>
      </c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4"/>
      <c r="X36" s="235" t="e">
        <f>material!#REF!</f>
        <v>#REF!</v>
      </c>
      <c r="Y36" s="236"/>
      <c r="Z36" s="236"/>
      <c r="AA36" s="237"/>
      <c r="AB36" s="238" t="s">
        <v>119</v>
      </c>
      <c r="AC36" s="233"/>
      <c r="AD36" s="233"/>
      <c r="AE36" s="243" t="e">
        <f>material!#REF!</f>
        <v>#REF!</v>
      </c>
      <c r="AF36" s="244"/>
      <c r="AG36" s="244"/>
      <c r="AH36" s="244"/>
      <c r="AI36" s="244"/>
      <c r="AJ36" s="244"/>
      <c r="AK36" s="245"/>
      <c r="AL36" s="239"/>
      <c r="AM36" s="239"/>
      <c r="AN36" s="239"/>
      <c r="AO36" s="239"/>
      <c r="AP36" s="239"/>
      <c r="AQ36" s="239"/>
      <c r="AR36" s="240" t="e">
        <f t="shared" si="0"/>
        <v>#REF!</v>
      </c>
      <c r="AS36" s="240"/>
      <c r="AT36" s="240"/>
      <c r="AU36" s="240"/>
      <c r="AV36" s="240"/>
      <c r="AW36" s="241">
        <f t="shared" si="1"/>
        <v>9.5000000000000001E-2</v>
      </c>
      <c r="AX36" s="239"/>
      <c r="AY36" s="242" t="e">
        <f t="shared" si="2"/>
        <v>#REF!</v>
      </c>
      <c r="AZ36" s="240"/>
      <c r="BA36" s="240" t="e">
        <f t="shared" si="3"/>
        <v>#REF!</v>
      </c>
      <c r="BB36" s="240"/>
      <c r="BC36" s="240"/>
      <c r="BD36" s="240"/>
      <c r="BE36" s="240"/>
    </row>
    <row r="37" spans="1:57" ht="13.15" customHeight="1">
      <c r="A37" s="211">
        <v>17</v>
      </c>
      <c r="B37" s="211"/>
      <c r="C37" s="211"/>
      <c r="D37" s="211"/>
      <c r="E37" s="211"/>
      <c r="F37" s="211"/>
      <c r="G37" s="211"/>
      <c r="H37" s="211" t="e">
        <f>material!#REF!</f>
        <v>#REF!</v>
      </c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2" t="e">
        <f>material!#REF!</f>
        <v>#REF!</v>
      </c>
      <c r="Y37" s="213"/>
      <c r="Z37" s="213"/>
      <c r="AA37" s="214"/>
      <c r="AB37" s="215" t="s">
        <v>119</v>
      </c>
      <c r="AC37" s="216"/>
      <c r="AD37" s="216"/>
      <c r="AE37" s="223" t="e">
        <f>material!#REF!</f>
        <v>#REF!</v>
      </c>
      <c r="AF37" s="224"/>
      <c r="AG37" s="224"/>
      <c r="AH37" s="224"/>
      <c r="AI37" s="224"/>
      <c r="AJ37" s="224"/>
      <c r="AK37" s="225"/>
      <c r="AL37" s="226"/>
      <c r="AM37" s="226"/>
      <c r="AN37" s="226"/>
      <c r="AO37" s="226"/>
      <c r="AP37" s="226"/>
      <c r="AQ37" s="226"/>
      <c r="AR37" s="227" t="e">
        <f t="shared" si="0"/>
        <v>#REF!</v>
      </c>
      <c r="AS37" s="227"/>
      <c r="AT37" s="227"/>
      <c r="AU37" s="227"/>
      <c r="AV37" s="227"/>
      <c r="AW37" s="228">
        <f t="shared" si="1"/>
        <v>9.5000000000000001E-2</v>
      </c>
      <c r="AX37" s="226"/>
      <c r="AY37" s="229" t="e">
        <f t="shared" si="2"/>
        <v>#REF!</v>
      </c>
      <c r="AZ37" s="227"/>
      <c r="BA37" s="227" t="e">
        <f t="shared" si="3"/>
        <v>#REF!</v>
      </c>
      <c r="BB37" s="227"/>
      <c r="BC37" s="227"/>
      <c r="BD37" s="227"/>
      <c r="BE37" s="227"/>
    </row>
    <row r="38" spans="1:57" ht="13.15" customHeight="1">
      <c r="A38" s="246">
        <v>18</v>
      </c>
      <c r="B38" s="246"/>
      <c r="C38" s="246"/>
      <c r="D38" s="246"/>
      <c r="E38" s="246"/>
      <c r="F38" s="246"/>
      <c r="G38" s="246"/>
      <c r="H38" s="232" t="e">
        <f>material!#REF!</f>
        <v>#REF!</v>
      </c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4"/>
      <c r="X38" s="235" t="e">
        <f>material!#REF!</f>
        <v>#REF!</v>
      </c>
      <c r="Y38" s="236"/>
      <c r="Z38" s="236"/>
      <c r="AA38" s="237"/>
      <c r="AB38" s="238" t="s">
        <v>119</v>
      </c>
      <c r="AC38" s="233"/>
      <c r="AD38" s="233"/>
      <c r="AE38" s="243" t="e">
        <f>material!#REF!</f>
        <v>#REF!</v>
      </c>
      <c r="AF38" s="244"/>
      <c r="AG38" s="244"/>
      <c r="AH38" s="244"/>
      <c r="AI38" s="244"/>
      <c r="AJ38" s="244"/>
      <c r="AK38" s="245"/>
      <c r="AL38" s="239"/>
      <c r="AM38" s="239"/>
      <c r="AN38" s="239"/>
      <c r="AO38" s="239"/>
      <c r="AP38" s="239"/>
      <c r="AQ38" s="239"/>
      <c r="AR38" s="240" t="e">
        <f t="shared" si="0"/>
        <v>#REF!</v>
      </c>
      <c r="AS38" s="240"/>
      <c r="AT38" s="240"/>
      <c r="AU38" s="240"/>
      <c r="AV38" s="240"/>
      <c r="AW38" s="241">
        <f t="shared" si="1"/>
        <v>9.5000000000000001E-2</v>
      </c>
      <c r="AX38" s="239"/>
      <c r="AY38" s="242" t="e">
        <f t="shared" si="2"/>
        <v>#REF!</v>
      </c>
      <c r="AZ38" s="240"/>
      <c r="BA38" s="240" t="e">
        <f t="shared" si="3"/>
        <v>#REF!</v>
      </c>
      <c r="BB38" s="240"/>
      <c r="BC38" s="240"/>
      <c r="BD38" s="240"/>
      <c r="BE38" s="240"/>
    </row>
    <row r="39" spans="1:57" ht="13.15" customHeight="1">
      <c r="A39" s="292">
        <v>19</v>
      </c>
      <c r="B39" s="293"/>
      <c r="C39" s="294"/>
      <c r="D39" s="292"/>
      <c r="E39" s="293"/>
      <c r="F39" s="293"/>
      <c r="G39" s="294"/>
      <c r="H39" s="231" t="e">
        <f>material!#REF!</f>
        <v>#REF!</v>
      </c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12" t="e">
        <f>material!#REF!</f>
        <v>#REF!</v>
      </c>
      <c r="Y39" s="213"/>
      <c r="Z39" s="213"/>
      <c r="AA39" s="214"/>
      <c r="AB39" s="215" t="s">
        <v>119</v>
      </c>
      <c r="AC39" s="216"/>
      <c r="AD39" s="216"/>
      <c r="AE39" s="223" t="e">
        <f>material!#REF!</f>
        <v>#REF!</v>
      </c>
      <c r="AF39" s="224"/>
      <c r="AG39" s="224"/>
      <c r="AH39" s="224"/>
      <c r="AI39" s="224"/>
      <c r="AJ39" s="224"/>
      <c r="AK39" s="225"/>
      <c r="AL39" s="226"/>
      <c r="AM39" s="226"/>
      <c r="AN39" s="226"/>
      <c r="AO39" s="226"/>
      <c r="AP39" s="226"/>
      <c r="AQ39" s="226"/>
      <c r="AR39" s="227" t="e">
        <f t="shared" si="0"/>
        <v>#REF!</v>
      </c>
      <c r="AS39" s="227"/>
      <c r="AT39" s="227"/>
      <c r="AU39" s="227"/>
      <c r="AV39" s="227"/>
      <c r="AW39" s="228">
        <f t="shared" si="1"/>
        <v>9.5000000000000001E-2</v>
      </c>
      <c r="AX39" s="226"/>
      <c r="AY39" s="229" t="e">
        <f t="shared" si="2"/>
        <v>#REF!</v>
      </c>
      <c r="AZ39" s="227"/>
      <c r="BA39" s="227" t="e">
        <f t="shared" si="3"/>
        <v>#REF!</v>
      </c>
      <c r="BB39" s="227"/>
      <c r="BC39" s="227"/>
      <c r="BD39" s="227"/>
      <c r="BE39" s="227"/>
    </row>
    <row r="40" spans="1:57" ht="13.15" customHeight="1">
      <c r="A40" s="281">
        <v>20</v>
      </c>
      <c r="B40" s="281"/>
      <c r="C40" s="281"/>
      <c r="D40" s="281"/>
      <c r="E40" s="281"/>
      <c r="F40" s="281"/>
      <c r="G40" s="281"/>
      <c r="H40" s="282" t="e">
        <f>material!#REF!</f>
        <v>#REF!</v>
      </c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4"/>
      <c r="X40" s="285" t="e">
        <f>material!#REF!</f>
        <v>#REF!</v>
      </c>
      <c r="Y40" s="286"/>
      <c r="Z40" s="286"/>
      <c r="AA40" s="287"/>
      <c r="AB40" s="288" t="s">
        <v>119</v>
      </c>
      <c r="AC40" s="283"/>
      <c r="AD40" s="283"/>
      <c r="AE40" s="289" t="e">
        <f>material!#REF!</f>
        <v>#REF!</v>
      </c>
      <c r="AF40" s="290"/>
      <c r="AG40" s="290"/>
      <c r="AH40" s="290"/>
      <c r="AI40" s="290"/>
      <c r="AJ40" s="290"/>
      <c r="AK40" s="291"/>
      <c r="AL40" s="277"/>
      <c r="AM40" s="277"/>
      <c r="AN40" s="277"/>
      <c r="AO40" s="277"/>
      <c r="AP40" s="277"/>
      <c r="AQ40" s="277"/>
      <c r="AR40" s="278" t="e">
        <f t="shared" si="0"/>
        <v>#REF!</v>
      </c>
      <c r="AS40" s="278"/>
      <c r="AT40" s="278"/>
      <c r="AU40" s="278"/>
      <c r="AV40" s="278"/>
      <c r="AW40" s="279">
        <f t="shared" si="1"/>
        <v>9.5000000000000001E-2</v>
      </c>
      <c r="AX40" s="277"/>
      <c r="AY40" s="280" t="e">
        <f t="shared" si="2"/>
        <v>#REF!</v>
      </c>
      <c r="AZ40" s="278"/>
      <c r="BA40" s="278" t="e">
        <f t="shared" si="3"/>
        <v>#REF!</v>
      </c>
      <c r="BB40" s="278"/>
      <c r="BC40" s="278"/>
      <c r="BD40" s="278"/>
      <c r="BE40" s="278"/>
    </row>
    <row r="41" spans="1:57" ht="13.15" customHeight="1">
      <c r="A41" s="211">
        <v>21</v>
      </c>
      <c r="B41" s="211"/>
      <c r="C41" s="211"/>
      <c r="D41" s="211"/>
      <c r="E41" s="211"/>
      <c r="F41" s="211"/>
      <c r="G41" s="211"/>
      <c r="H41" s="211" t="e">
        <f>material!#REF!</f>
        <v>#REF!</v>
      </c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2" t="e">
        <f>material!#REF!</f>
        <v>#REF!</v>
      </c>
      <c r="Y41" s="213"/>
      <c r="Z41" s="213"/>
      <c r="AA41" s="214"/>
      <c r="AB41" s="215" t="s">
        <v>119</v>
      </c>
      <c r="AC41" s="216"/>
      <c r="AD41" s="216"/>
      <c r="AE41" s="223" t="e">
        <f>material!#REF!</f>
        <v>#REF!</v>
      </c>
      <c r="AF41" s="224"/>
      <c r="AG41" s="224"/>
      <c r="AH41" s="224"/>
      <c r="AI41" s="224"/>
      <c r="AJ41" s="224"/>
      <c r="AK41" s="225"/>
      <c r="AL41" s="226"/>
      <c r="AM41" s="226"/>
      <c r="AN41" s="226"/>
      <c r="AO41" s="226"/>
      <c r="AP41" s="226"/>
      <c r="AQ41" s="226"/>
      <c r="AR41" s="227" t="e">
        <f t="shared" si="0"/>
        <v>#REF!</v>
      </c>
      <c r="AS41" s="227"/>
      <c r="AT41" s="227"/>
      <c r="AU41" s="227"/>
      <c r="AV41" s="227"/>
      <c r="AW41" s="228">
        <f t="shared" si="1"/>
        <v>9.5000000000000001E-2</v>
      </c>
      <c r="AX41" s="226"/>
      <c r="AY41" s="229" t="e">
        <f t="shared" si="2"/>
        <v>#REF!</v>
      </c>
      <c r="AZ41" s="227"/>
      <c r="BA41" s="227" t="e">
        <f t="shared" si="3"/>
        <v>#REF!</v>
      </c>
      <c r="BB41" s="227"/>
      <c r="BC41" s="227"/>
      <c r="BD41" s="227"/>
      <c r="BE41" s="227"/>
    </row>
    <row r="42" spans="1:57" ht="13.15" customHeight="1">
      <c r="A42" s="281">
        <v>22</v>
      </c>
      <c r="B42" s="281"/>
      <c r="C42" s="281"/>
      <c r="D42" s="281"/>
      <c r="E42" s="281"/>
      <c r="F42" s="281"/>
      <c r="G42" s="281"/>
      <c r="H42" s="282" t="e">
        <f>material!#REF!</f>
        <v>#REF!</v>
      </c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4"/>
      <c r="X42" s="285" t="e">
        <f>material!#REF!</f>
        <v>#REF!</v>
      </c>
      <c r="Y42" s="286"/>
      <c r="Z42" s="286"/>
      <c r="AA42" s="287"/>
      <c r="AB42" s="288" t="s">
        <v>119</v>
      </c>
      <c r="AC42" s="283"/>
      <c r="AD42" s="283"/>
      <c r="AE42" s="289" t="e">
        <f>material!#REF!</f>
        <v>#REF!</v>
      </c>
      <c r="AF42" s="290"/>
      <c r="AG42" s="290"/>
      <c r="AH42" s="290"/>
      <c r="AI42" s="290"/>
      <c r="AJ42" s="290"/>
      <c r="AK42" s="291"/>
      <c r="AL42" s="277"/>
      <c r="AM42" s="277"/>
      <c r="AN42" s="277"/>
      <c r="AO42" s="277"/>
      <c r="AP42" s="277"/>
      <c r="AQ42" s="277"/>
      <c r="AR42" s="278" t="e">
        <f t="shared" si="0"/>
        <v>#REF!</v>
      </c>
      <c r="AS42" s="278"/>
      <c r="AT42" s="278"/>
      <c r="AU42" s="278"/>
      <c r="AV42" s="278"/>
      <c r="AW42" s="279">
        <f t="shared" si="1"/>
        <v>9.5000000000000001E-2</v>
      </c>
      <c r="AX42" s="277"/>
      <c r="AY42" s="280" t="e">
        <f t="shared" si="2"/>
        <v>#REF!</v>
      </c>
      <c r="AZ42" s="278"/>
      <c r="BA42" s="278" t="e">
        <f t="shared" si="3"/>
        <v>#REF!</v>
      </c>
      <c r="BB42" s="278"/>
      <c r="BC42" s="278"/>
      <c r="BD42" s="278"/>
      <c r="BE42" s="278"/>
    </row>
    <row r="43" spans="1:57" ht="13.15" customHeight="1">
      <c r="A43" s="211">
        <v>23</v>
      </c>
      <c r="B43" s="211"/>
      <c r="C43" s="211"/>
      <c r="D43" s="211"/>
      <c r="E43" s="211"/>
      <c r="F43" s="211"/>
      <c r="G43" s="211"/>
      <c r="H43" s="211" t="e">
        <f>material!#REF!</f>
        <v>#REF!</v>
      </c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2" t="e">
        <f>material!#REF!</f>
        <v>#REF!</v>
      </c>
      <c r="Y43" s="213"/>
      <c r="Z43" s="213"/>
      <c r="AA43" s="214"/>
      <c r="AB43" s="215" t="s">
        <v>119</v>
      </c>
      <c r="AC43" s="216"/>
      <c r="AD43" s="216"/>
      <c r="AE43" s="223" t="e">
        <f>material!#REF!</f>
        <v>#REF!</v>
      </c>
      <c r="AF43" s="224"/>
      <c r="AG43" s="224"/>
      <c r="AH43" s="224"/>
      <c r="AI43" s="224"/>
      <c r="AJ43" s="224"/>
      <c r="AK43" s="225"/>
      <c r="AL43" s="226"/>
      <c r="AM43" s="226"/>
      <c r="AN43" s="226"/>
      <c r="AO43" s="226"/>
      <c r="AP43" s="226"/>
      <c r="AQ43" s="226"/>
      <c r="AR43" s="227" t="e">
        <f t="shared" si="0"/>
        <v>#REF!</v>
      </c>
      <c r="AS43" s="227"/>
      <c r="AT43" s="227"/>
      <c r="AU43" s="227"/>
      <c r="AV43" s="227"/>
      <c r="AW43" s="228">
        <f t="shared" si="1"/>
        <v>9.5000000000000001E-2</v>
      </c>
      <c r="AX43" s="226"/>
      <c r="AY43" s="229" t="e">
        <f t="shared" si="2"/>
        <v>#REF!</v>
      </c>
      <c r="AZ43" s="227"/>
      <c r="BA43" s="227" t="e">
        <f t="shared" si="3"/>
        <v>#REF!</v>
      </c>
      <c r="BB43" s="227"/>
      <c r="BC43" s="227"/>
      <c r="BD43" s="227"/>
      <c r="BE43" s="227"/>
    </row>
    <row r="44" spans="1:57" ht="13.15" customHeight="1">
      <c r="A44" s="281">
        <v>24</v>
      </c>
      <c r="B44" s="281"/>
      <c r="C44" s="281"/>
      <c r="D44" s="281"/>
      <c r="E44" s="281"/>
      <c r="F44" s="281"/>
      <c r="G44" s="281"/>
      <c r="H44" s="282" t="e">
        <f>material!#REF!</f>
        <v>#REF!</v>
      </c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4"/>
      <c r="X44" s="285" t="e">
        <f>material!#REF!</f>
        <v>#REF!</v>
      </c>
      <c r="Y44" s="286"/>
      <c r="Z44" s="286"/>
      <c r="AA44" s="287"/>
      <c r="AB44" s="288" t="s">
        <v>119</v>
      </c>
      <c r="AC44" s="283"/>
      <c r="AD44" s="283"/>
      <c r="AE44" s="289" t="e">
        <f>material!#REF!</f>
        <v>#REF!</v>
      </c>
      <c r="AF44" s="290"/>
      <c r="AG44" s="290"/>
      <c r="AH44" s="290"/>
      <c r="AI44" s="290"/>
      <c r="AJ44" s="290"/>
      <c r="AK44" s="291"/>
      <c r="AL44" s="277"/>
      <c r="AM44" s="277"/>
      <c r="AN44" s="277"/>
      <c r="AO44" s="277"/>
      <c r="AP44" s="277"/>
      <c r="AQ44" s="277"/>
      <c r="AR44" s="278" t="e">
        <f t="shared" si="0"/>
        <v>#REF!</v>
      </c>
      <c r="AS44" s="278"/>
      <c r="AT44" s="278"/>
      <c r="AU44" s="278"/>
      <c r="AV44" s="278"/>
      <c r="AW44" s="279">
        <f t="shared" si="1"/>
        <v>9.5000000000000001E-2</v>
      </c>
      <c r="AX44" s="277"/>
      <c r="AY44" s="280" t="e">
        <f t="shared" si="2"/>
        <v>#REF!</v>
      </c>
      <c r="AZ44" s="278"/>
      <c r="BA44" s="278" t="e">
        <f t="shared" si="3"/>
        <v>#REF!</v>
      </c>
      <c r="BB44" s="278"/>
      <c r="BC44" s="278"/>
      <c r="BD44" s="278"/>
      <c r="BE44" s="278"/>
    </row>
    <row r="45" spans="1:57" ht="13.15" customHeight="1" thickBot="1">
      <c r="A45" s="247">
        <v>25</v>
      </c>
      <c r="B45" s="247"/>
      <c r="C45" s="247"/>
      <c r="D45" s="247"/>
      <c r="E45" s="247"/>
      <c r="F45" s="247"/>
      <c r="G45" s="247"/>
      <c r="H45" s="247" t="e">
        <f>material!#REF!</f>
        <v>#REF!</v>
      </c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8" t="e">
        <f>material!#REF!</f>
        <v>#REF!</v>
      </c>
      <c r="Y45" s="249"/>
      <c r="Z45" s="249"/>
      <c r="AA45" s="250"/>
      <c r="AB45" s="215" t="s">
        <v>119</v>
      </c>
      <c r="AC45" s="216"/>
      <c r="AD45" s="216"/>
      <c r="AE45" s="223" t="e">
        <f>material!#REF!</f>
        <v>#REF!</v>
      </c>
      <c r="AF45" s="224"/>
      <c r="AG45" s="224"/>
      <c r="AH45" s="224"/>
      <c r="AI45" s="224"/>
      <c r="AJ45" s="224"/>
      <c r="AK45" s="225"/>
      <c r="AL45" s="251"/>
      <c r="AM45" s="251"/>
      <c r="AN45" s="251"/>
      <c r="AO45" s="251"/>
      <c r="AP45" s="251"/>
      <c r="AQ45" s="251"/>
      <c r="AR45" s="227" t="e">
        <f t="shared" si="0"/>
        <v>#REF!</v>
      </c>
      <c r="AS45" s="227"/>
      <c r="AT45" s="227"/>
      <c r="AU45" s="227"/>
      <c r="AV45" s="227"/>
      <c r="AW45" s="228">
        <f t="shared" si="1"/>
        <v>9.5000000000000001E-2</v>
      </c>
      <c r="AX45" s="226"/>
      <c r="AY45" s="229" t="e">
        <f t="shared" si="2"/>
        <v>#REF!</v>
      </c>
      <c r="AZ45" s="227"/>
      <c r="BA45" s="227" t="e">
        <f t="shared" si="3"/>
        <v>#REF!</v>
      </c>
      <c r="BB45" s="227"/>
      <c r="BC45" s="227"/>
      <c r="BD45" s="227"/>
      <c r="BE45" s="227"/>
    </row>
    <row r="46" spans="1:57" ht="13.15" customHeight="1" thickTop="1" thickBot="1">
      <c r="A46" s="184">
        <v>26</v>
      </c>
      <c r="B46" s="184"/>
      <c r="C46" s="184"/>
      <c r="D46" s="184"/>
      <c r="E46" s="184"/>
      <c r="F46" s="184"/>
      <c r="G46" s="184"/>
      <c r="H46" s="185" t="e">
        <f>material!#REF!</f>
        <v>#REF!</v>
      </c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6" t="e">
        <f>material!#REF!</f>
        <v>#REF!</v>
      </c>
      <c r="Y46" s="186"/>
      <c r="Z46" s="186"/>
      <c r="AA46" s="186"/>
      <c r="AB46" s="187" t="s">
        <v>120</v>
      </c>
      <c r="AC46" s="188"/>
      <c r="AD46" s="188"/>
      <c r="AE46" s="189" t="e">
        <f>material!#REF!</f>
        <v>#REF!</v>
      </c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1" t="e">
        <f>X46*AE46</f>
        <v>#REF!</v>
      </c>
      <c r="AS46" s="191"/>
      <c r="AT46" s="191"/>
      <c r="AU46" s="191"/>
      <c r="AV46" s="191"/>
      <c r="AW46" s="192">
        <v>0.22</v>
      </c>
      <c r="AX46" s="193"/>
      <c r="AY46" s="260" t="e">
        <f>AR46*AW46</f>
        <v>#REF!</v>
      </c>
      <c r="AZ46" s="261"/>
      <c r="BA46" s="262" t="e">
        <f>AR46+AY46</f>
        <v>#REF!</v>
      </c>
      <c r="BB46" s="263"/>
      <c r="BC46" s="263"/>
      <c r="BD46" s="263"/>
      <c r="BE46" s="264"/>
    </row>
    <row r="47" spans="1:57" ht="13.15" customHeight="1" thickTop="1" thickBot="1">
      <c r="A47" s="176">
        <v>27</v>
      </c>
      <c r="B47" s="176"/>
      <c r="C47" s="176"/>
      <c r="D47" s="176"/>
      <c r="E47" s="176"/>
      <c r="F47" s="176"/>
      <c r="G47" s="176"/>
      <c r="H47" s="176" t="e">
        <f>material!#REF!</f>
        <v>#REF!</v>
      </c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7">
        <v>1000</v>
      </c>
      <c r="Y47" s="177"/>
      <c r="Z47" s="177"/>
      <c r="AA47" s="177"/>
      <c r="AB47" s="178" t="s">
        <v>120</v>
      </c>
      <c r="AC47" s="176"/>
      <c r="AD47" s="176"/>
      <c r="AE47" s="179" t="e">
        <f>material!#REF!</f>
        <v>#REF!</v>
      </c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1" t="e">
        <f>X47*AE47</f>
        <v>#REF!</v>
      </c>
      <c r="AS47" s="181"/>
      <c r="AT47" s="181"/>
      <c r="AU47" s="181"/>
      <c r="AV47" s="181"/>
      <c r="AW47" s="182">
        <v>0.22</v>
      </c>
      <c r="AX47" s="183"/>
      <c r="AY47" s="265" t="e">
        <f>AR47*AW47</f>
        <v>#REF!</v>
      </c>
      <c r="AZ47" s="266"/>
      <c r="BA47" s="267" t="e">
        <f>AR47+AY47</f>
        <v>#REF!</v>
      </c>
      <c r="BB47" s="268"/>
      <c r="BC47" s="268"/>
      <c r="BD47" s="268"/>
      <c r="BE47" s="269"/>
    </row>
    <row r="48" spans="1:57" ht="13.15" customHeight="1" thickTop="1">
      <c r="X48" s="252" t="s">
        <v>158</v>
      </c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4"/>
      <c r="AR48" s="255" t="e">
        <f>SUM(AR21:AV47)</f>
        <v>#REF!</v>
      </c>
      <c r="AS48" s="256"/>
      <c r="AT48" s="256"/>
      <c r="AU48" s="256"/>
      <c r="AV48" s="257"/>
      <c r="AW48" s="258"/>
      <c r="AX48" s="168"/>
      <c r="AY48" s="256" t="e">
        <f>SUM(AY21:AZ47)</f>
        <v>#REF!</v>
      </c>
      <c r="AZ48" s="257"/>
      <c r="BA48" s="259" t="e">
        <f>SUM(BA21:BE47)</f>
        <v>#REF!</v>
      </c>
      <c r="BB48" s="259"/>
      <c r="BC48" s="259"/>
      <c r="BD48" s="259"/>
      <c r="BE48" s="259"/>
    </row>
    <row r="49" spans="1:57" ht="13.15" customHeight="1">
      <c r="B49" t="s">
        <v>159</v>
      </c>
      <c r="AR49" s="106"/>
      <c r="AS49" s="106"/>
      <c r="AT49" s="106"/>
      <c r="AU49" s="106"/>
      <c r="AV49" s="106"/>
      <c r="AW49" s="106" t="s">
        <v>160</v>
      </c>
      <c r="AX49" s="106"/>
      <c r="AY49" s="106"/>
      <c r="AZ49" s="125"/>
      <c r="BA49" s="126" t="s">
        <v>161</v>
      </c>
      <c r="BB49" s="107"/>
      <c r="BC49" s="107"/>
      <c r="BD49" s="107"/>
      <c r="BE49" s="108"/>
    </row>
    <row r="50" spans="1:57" ht="13.15" customHeight="1">
      <c r="B50" s="126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8"/>
      <c r="X50" s="169" t="s">
        <v>162</v>
      </c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12"/>
      <c r="AO50" s="112"/>
      <c r="AP50" s="112"/>
      <c r="AQ50" s="112"/>
      <c r="AR50" s="255" t="e">
        <f>AR46+AR47</f>
        <v>#REF!</v>
      </c>
      <c r="AS50" s="256"/>
      <c r="AT50" s="256"/>
      <c r="AU50" s="256"/>
      <c r="AV50" s="257"/>
      <c r="AW50" s="255" t="e">
        <f>AY46+AY47</f>
        <v>#REF!</v>
      </c>
      <c r="AX50" s="256"/>
      <c r="AY50" s="256"/>
      <c r="AZ50" s="257"/>
      <c r="BA50" s="120" t="s">
        <v>161</v>
      </c>
      <c r="BB50" s="94"/>
      <c r="BC50" s="94"/>
      <c r="BD50" s="94"/>
      <c r="BE50" s="116"/>
    </row>
    <row r="51" spans="1:57" ht="13.15" customHeight="1">
      <c r="B51" s="120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116"/>
      <c r="AR51" s="94"/>
      <c r="AS51" s="94"/>
      <c r="AT51" s="94"/>
      <c r="AU51" s="94"/>
      <c r="AV51" s="94"/>
      <c r="AW51" s="94"/>
      <c r="AX51" s="94"/>
      <c r="AY51" s="94"/>
      <c r="AZ51" s="116"/>
      <c r="BA51" s="120" t="s">
        <v>161</v>
      </c>
      <c r="BB51" s="94"/>
      <c r="BC51" s="94"/>
      <c r="BD51" s="94"/>
      <c r="BE51" s="116"/>
    </row>
    <row r="52" spans="1:57" ht="13.15" customHeight="1">
      <c r="B52" s="120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116"/>
      <c r="AR52" s="127"/>
      <c r="AS52" s="127"/>
      <c r="AT52" s="127"/>
      <c r="AU52" s="127"/>
      <c r="AV52" s="128"/>
      <c r="AW52" s="128" t="s">
        <v>160</v>
      </c>
      <c r="AX52" s="128"/>
      <c r="AY52" s="128"/>
      <c r="AZ52" s="129"/>
      <c r="BA52" s="120" t="s">
        <v>161</v>
      </c>
      <c r="BB52" s="94"/>
      <c r="BC52" s="94"/>
      <c r="BD52" s="94"/>
      <c r="BE52" s="116"/>
    </row>
    <row r="53" spans="1:57" ht="13.15" customHeight="1">
      <c r="B53" s="120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116"/>
      <c r="X53" s="169" t="s">
        <v>163</v>
      </c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12"/>
      <c r="AO53" s="112"/>
      <c r="AP53" s="112"/>
      <c r="AQ53" s="112"/>
      <c r="AR53" s="274" t="e">
        <f>SUM(AR21:AV45)</f>
        <v>#REF!</v>
      </c>
      <c r="AS53" s="275"/>
      <c r="AT53" s="275"/>
      <c r="AU53" s="275"/>
      <c r="AV53" s="276"/>
      <c r="AW53" s="274" t="e">
        <f>SUM(AY21:AZ45)</f>
        <v>#REF!</v>
      </c>
      <c r="AX53" s="275"/>
      <c r="AY53" s="275"/>
      <c r="AZ53" s="276"/>
      <c r="BA53" s="111" t="s">
        <v>161</v>
      </c>
      <c r="BB53" s="112"/>
      <c r="BC53" s="112"/>
      <c r="BD53" s="112"/>
      <c r="BE53" s="113"/>
    </row>
    <row r="54" spans="1:57" ht="13.15" customHeight="1">
      <c r="B54" s="120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116"/>
      <c r="AR54" s="94"/>
      <c r="AS54" s="94"/>
      <c r="AT54" s="94"/>
      <c r="AU54" s="94"/>
      <c r="AV54" s="94"/>
      <c r="AW54" s="94"/>
      <c r="AX54" s="94"/>
      <c r="AY54" s="94"/>
      <c r="AZ54" s="116"/>
      <c r="BA54" s="126" t="s">
        <v>161</v>
      </c>
      <c r="BB54" s="107"/>
      <c r="BC54" s="107"/>
      <c r="BD54" s="107"/>
      <c r="BE54" s="108"/>
    </row>
    <row r="55" spans="1:57" ht="13.15" customHeight="1">
      <c r="B55" s="11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3"/>
      <c r="X55" s="112" t="s">
        <v>164</v>
      </c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270" t="s">
        <v>165</v>
      </c>
      <c r="AT55" s="271"/>
      <c r="AU55" s="271"/>
      <c r="AV55" s="271"/>
      <c r="AW55" s="271"/>
      <c r="AX55" s="271"/>
      <c r="AY55" s="271"/>
      <c r="AZ55" s="272"/>
      <c r="BA55" s="196"/>
      <c r="BB55" s="169"/>
      <c r="BC55" s="169"/>
      <c r="BD55" s="169"/>
      <c r="BE55" s="170"/>
    </row>
    <row r="56" spans="1:57" ht="13.1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253" t="s">
        <v>166</v>
      </c>
      <c r="AB56" s="253"/>
      <c r="AC56" s="253"/>
      <c r="AD56" s="253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70"/>
      <c r="BA56" s="273" t="e">
        <f>AR50+AW50+AR53+AW53</f>
        <v>#REF!</v>
      </c>
      <c r="BB56" s="273"/>
      <c r="BC56" s="273"/>
      <c r="BD56" s="273"/>
      <c r="BE56" s="273"/>
    </row>
    <row r="57" spans="1:57" ht="13.15" customHeight="1"/>
    <row r="58" spans="1:57" ht="13.15" customHeight="1">
      <c r="B58" s="130" t="s">
        <v>167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 t="s">
        <v>168</v>
      </c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 t="s">
        <v>169</v>
      </c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</row>
    <row r="59" spans="1:57" ht="13.15" customHeight="1">
      <c r="B59" s="198">
        <v>1</v>
      </c>
      <c r="C59" s="198"/>
      <c r="D59" s="198"/>
      <c r="E59" s="198"/>
      <c r="F59" s="198"/>
      <c r="G59" s="198"/>
      <c r="H59" s="198"/>
      <c r="I59" s="198"/>
      <c r="J59" s="198"/>
      <c r="K59" s="198" t="s">
        <v>170</v>
      </c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 t="s">
        <v>171</v>
      </c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</row>
    <row r="60" spans="1:57" ht="13.15" customHeight="1"/>
    <row r="61" spans="1:57" ht="13.15" customHeight="1"/>
    <row r="62" spans="1:57" ht="13.15" customHeight="1"/>
    <row r="63" spans="1:57" ht="13.15" customHeight="1"/>
    <row r="64" spans="1:57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0.9" customHeight="1"/>
    <row r="76" ht="10.9" customHeight="1"/>
    <row r="77" ht="10.9" customHeight="1"/>
    <row r="78" ht="10.9" customHeight="1"/>
    <row r="79" ht="10.9" customHeight="1"/>
    <row r="80" ht="10.9" customHeight="1"/>
    <row r="81" ht="10.9" customHeight="1"/>
    <row r="82" ht="10.9" customHeight="1"/>
    <row r="83" ht="10.9" customHeight="1"/>
  </sheetData>
  <mergeCells count="359">
    <mergeCell ref="AL44:AQ44"/>
    <mergeCell ref="AR44:AV44"/>
    <mergeCell ref="AW44:AX44"/>
    <mergeCell ref="AY44:AZ44"/>
    <mergeCell ref="BA44:BE44"/>
    <mergeCell ref="A44:C44"/>
    <mergeCell ref="D44:G44"/>
    <mergeCell ref="H44:W44"/>
    <mergeCell ref="X44:AA44"/>
    <mergeCell ref="AB44:AD44"/>
    <mergeCell ref="AE44:AK44"/>
    <mergeCell ref="AE43:AK43"/>
    <mergeCell ref="AL43:AQ43"/>
    <mergeCell ref="AR43:AV43"/>
    <mergeCell ref="AW43:AX43"/>
    <mergeCell ref="AY43:AZ43"/>
    <mergeCell ref="BA43:BE43"/>
    <mergeCell ref="AL41:AQ41"/>
    <mergeCell ref="AR41:AV41"/>
    <mergeCell ref="AW41:AX41"/>
    <mergeCell ref="AY41:AZ41"/>
    <mergeCell ref="BA41:BE41"/>
    <mergeCell ref="AE41:AK41"/>
    <mergeCell ref="AE42:AK42"/>
    <mergeCell ref="AL42:AQ42"/>
    <mergeCell ref="AR42:AV42"/>
    <mergeCell ref="AW42:AX42"/>
    <mergeCell ref="AY42:AZ42"/>
    <mergeCell ref="BA42:BE42"/>
    <mergeCell ref="A43:C43"/>
    <mergeCell ref="D43:G43"/>
    <mergeCell ref="H43:W43"/>
    <mergeCell ref="X43:AA43"/>
    <mergeCell ref="AB43:AD43"/>
    <mergeCell ref="A41:C41"/>
    <mergeCell ref="D41:G41"/>
    <mergeCell ref="H41:W41"/>
    <mergeCell ref="X41:AA41"/>
    <mergeCell ref="AB41:AD41"/>
    <mergeCell ref="AE39:AK39"/>
    <mergeCell ref="AL39:AQ39"/>
    <mergeCell ref="AR39:AV39"/>
    <mergeCell ref="AW39:AX39"/>
    <mergeCell ref="AY39:AZ39"/>
    <mergeCell ref="BA39:BE39"/>
    <mergeCell ref="AL37:AQ37"/>
    <mergeCell ref="AR37:AV37"/>
    <mergeCell ref="AW37:AX37"/>
    <mergeCell ref="AY37:AZ37"/>
    <mergeCell ref="BA37:BE37"/>
    <mergeCell ref="AE37:AK37"/>
    <mergeCell ref="AE38:AK38"/>
    <mergeCell ref="AL38:AQ38"/>
    <mergeCell ref="AR38:AV38"/>
    <mergeCell ref="AW38:AX38"/>
    <mergeCell ref="AY38:AZ38"/>
    <mergeCell ref="BA38:BE38"/>
    <mergeCell ref="A39:C39"/>
    <mergeCell ref="D39:G39"/>
    <mergeCell ref="H39:W39"/>
    <mergeCell ref="X39:AA39"/>
    <mergeCell ref="AB39:AD39"/>
    <mergeCell ref="A37:C37"/>
    <mergeCell ref="D37:G37"/>
    <mergeCell ref="H37:W37"/>
    <mergeCell ref="X37:AA37"/>
    <mergeCell ref="AB37:AD37"/>
    <mergeCell ref="AL40:AQ40"/>
    <mergeCell ref="AR40:AV40"/>
    <mergeCell ref="AW40:AX40"/>
    <mergeCell ref="AY40:AZ40"/>
    <mergeCell ref="BA40:BE40"/>
    <mergeCell ref="A42:C42"/>
    <mergeCell ref="D42:G42"/>
    <mergeCell ref="H42:W42"/>
    <mergeCell ref="X42:AA42"/>
    <mergeCell ref="AB42:AD42"/>
    <mergeCell ref="A40:C40"/>
    <mergeCell ref="D40:G40"/>
    <mergeCell ref="H40:W40"/>
    <mergeCell ref="X40:AA40"/>
    <mergeCell ref="AB40:AD40"/>
    <mergeCell ref="AE40:AK40"/>
    <mergeCell ref="AL36:AQ36"/>
    <mergeCell ref="AR36:AV36"/>
    <mergeCell ref="AW36:AX36"/>
    <mergeCell ref="AY36:AZ36"/>
    <mergeCell ref="BA36:BE36"/>
    <mergeCell ref="A38:C38"/>
    <mergeCell ref="D38:G38"/>
    <mergeCell ref="H38:W38"/>
    <mergeCell ref="X38:AA38"/>
    <mergeCell ref="AB38:AD38"/>
    <mergeCell ref="A36:C36"/>
    <mergeCell ref="D36:G36"/>
    <mergeCell ref="H36:W36"/>
    <mergeCell ref="X36:AA36"/>
    <mergeCell ref="AB36:AD36"/>
    <mergeCell ref="AE36:AK36"/>
    <mergeCell ref="AE35:AK35"/>
    <mergeCell ref="AL35:AQ35"/>
    <mergeCell ref="AR35:AV35"/>
    <mergeCell ref="AW35:AX35"/>
    <mergeCell ref="AY35:AZ35"/>
    <mergeCell ref="BA35:BE35"/>
    <mergeCell ref="AL34:AQ34"/>
    <mergeCell ref="AR34:AV34"/>
    <mergeCell ref="AW34:AX34"/>
    <mergeCell ref="AY34:AZ34"/>
    <mergeCell ref="BA34:BE34"/>
    <mergeCell ref="AE34:AK34"/>
    <mergeCell ref="A35:C35"/>
    <mergeCell ref="D35:G35"/>
    <mergeCell ref="H35:W35"/>
    <mergeCell ref="X35:AA35"/>
    <mergeCell ref="AB35:AD35"/>
    <mergeCell ref="A34:C34"/>
    <mergeCell ref="D34:G34"/>
    <mergeCell ref="H34:W34"/>
    <mergeCell ref="X34:AA34"/>
    <mergeCell ref="AB34:AD34"/>
    <mergeCell ref="AW33:AX33"/>
    <mergeCell ref="AY33:AZ33"/>
    <mergeCell ref="BA33:BE33"/>
    <mergeCell ref="AL32:AQ32"/>
    <mergeCell ref="AR32:AV32"/>
    <mergeCell ref="AW32:AX32"/>
    <mergeCell ref="AY32:AZ32"/>
    <mergeCell ref="BA32:BE32"/>
    <mergeCell ref="AE32:AK32"/>
    <mergeCell ref="AS55:AZ55"/>
    <mergeCell ref="BA55:BE55"/>
    <mergeCell ref="AA56:AZ56"/>
    <mergeCell ref="BA56:BE56"/>
    <mergeCell ref="B59:J59"/>
    <mergeCell ref="K59:AM59"/>
    <mergeCell ref="AN59:BE59"/>
    <mergeCell ref="X50:AM50"/>
    <mergeCell ref="AR50:AV50"/>
    <mergeCell ref="AW50:AZ50"/>
    <mergeCell ref="X53:AM53"/>
    <mergeCell ref="AR53:AV53"/>
    <mergeCell ref="AW53:AZ53"/>
    <mergeCell ref="AW45:AX45"/>
    <mergeCell ref="AY45:AZ45"/>
    <mergeCell ref="BA45:BE45"/>
    <mergeCell ref="X48:AQ48"/>
    <mergeCell ref="AR48:AV48"/>
    <mergeCell ref="AW48:AX48"/>
    <mergeCell ref="AY48:AZ48"/>
    <mergeCell ref="BA48:BE48"/>
    <mergeCell ref="AY46:AZ46"/>
    <mergeCell ref="BA46:BE46"/>
    <mergeCell ref="AY47:AZ47"/>
    <mergeCell ref="BA47:BE47"/>
    <mergeCell ref="A45:C45"/>
    <mergeCell ref="D45:G45"/>
    <mergeCell ref="H45:W45"/>
    <mergeCell ref="X45:AA45"/>
    <mergeCell ref="AB45:AD45"/>
    <mergeCell ref="AE45:AK45"/>
    <mergeCell ref="AE31:AK31"/>
    <mergeCell ref="AL31:AQ31"/>
    <mergeCell ref="AR31:AV31"/>
    <mergeCell ref="AL45:AQ45"/>
    <mergeCell ref="AR45:AV45"/>
    <mergeCell ref="A33:C33"/>
    <mergeCell ref="D33:G33"/>
    <mergeCell ref="H33:W33"/>
    <mergeCell ref="X33:AA33"/>
    <mergeCell ref="AB33:AD33"/>
    <mergeCell ref="A32:C32"/>
    <mergeCell ref="D32:G32"/>
    <mergeCell ref="H32:W32"/>
    <mergeCell ref="X32:AA32"/>
    <mergeCell ref="AB32:AD32"/>
    <mergeCell ref="AE33:AK33"/>
    <mergeCell ref="AL33:AQ33"/>
    <mergeCell ref="AR33:AV33"/>
    <mergeCell ref="AW31:AX31"/>
    <mergeCell ref="AY31:AZ31"/>
    <mergeCell ref="BA31:BE31"/>
    <mergeCell ref="AL30:AQ30"/>
    <mergeCell ref="AR30:AV30"/>
    <mergeCell ref="AW30:AX30"/>
    <mergeCell ref="AY30:AZ30"/>
    <mergeCell ref="BA30:BE30"/>
    <mergeCell ref="A31:C31"/>
    <mergeCell ref="D31:G31"/>
    <mergeCell ref="H31:W31"/>
    <mergeCell ref="X31:AA31"/>
    <mergeCell ref="AB31:AD31"/>
    <mergeCell ref="A30:C30"/>
    <mergeCell ref="D30:G30"/>
    <mergeCell ref="H30:W30"/>
    <mergeCell ref="X30:AA30"/>
    <mergeCell ref="AB30:AD30"/>
    <mergeCell ref="AE30:AK30"/>
    <mergeCell ref="AE29:AK29"/>
    <mergeCell ref="AL29:AQ29"/>
    <mergeCell ref="AR29:AV29"/>
    <mergeCell ref="AW29:AX29"/>
    <mergeCell ref="AY29:AZ29"/>
    <mergeCell ref="BA29:BE29"/>
    <mergeCell ref="AL28:AQ28"/>
    <mergeCell ref="AR28:AV28"/>
    <mergeCell ref="AW28:AX28"/>
    <mergeCell ref="AY28:AZ28"/>
    <mergeCell ref="BA28:BE28"/>
    <mergeCell ref="AE28:AK28"/>
    <mergeCell ref="A29:C29"/>
    <mergeCell ref="D29:G29"/>
    <mergeCell ref="H29:W29"/>
    <mergeCell ref="X29:AA29"/>
    <mergeCell ref="AB29:AD29"/>
    <mergeCell ref="A28:C28"/>
    <mergeCell ref="D28:G28"/>
    <mergeCell ref="H28:W28"/>
    <mergeCell ref="X28:AA28"/>
    <mergeCell ref="AB28:AD28"/>
    <mergeCell ref="AE27:AK27"/>
    <mergeCell ref="AL27:AQ27"/>
    <mergeCell ref="AR27:AV27"/>
    <mergeCell ref="AW27:AX27"/>
    <mergeCell ref="AY27:AZ27"/>
    <mergeCell ref="BA27:BE27"/>
    <mergeCell ref="AL26:AQ26"/>
    <mergeCell ref="AR26:AV26"/>
    <mergeCell ref="AW26:AX26"/>
    <mergeCell ref="AY26:AZ26"/>
    <mergeCell ref="BA26:BE26"/>
    <mergeCell ref="AE26:AK26"/>
    <mergeCell ref="A27:C27"/>
    <mergeCell ref="D27:G27"/>
    <mergeCell ref="H27:W27"/>
    <mergeCell ref="X27:AA27"/>
    <mergeCell ref="AB27:AD27"/>
    <mergeCell ref="A26:C26"/>
    <mergeCell ref="D26:G26"/>
    <mergeCell ref="H26:W26"/>
    <mergeCell ref="X26:AA26"/>
    <mergeCell ref="AB26:AD26"/>
    <mergeCell ref="AE25:AK25"/>
    <mergeCell ref="AL25:AQ25"/>
    <mergeCell ref="AR25:AV25"/>
    <mergeCell ref="AW25:AX25"/>
    <mergeCell ref="AY25:AZ25"/>
    <mergeCell ref="BA25:BE25"/>
    <mergeCell ref="AL24:AQ24"/>
    <mergeCell ref="AR24:AV24"/>
    <mergeCell ref="AW24:AX24"/>
    <mergeCell ref="AY24:AZ24"/>
    <mergeCell ref="BA24:BE24"/>
    <mergeCell ref="AE24:AK24"/>
    <mergeCell ref="A25:C25"/>
    <mergeCell ref="D25:G25"/>
    <mergeCell ref="H25:W25"/>
    <mergeCell ref="X25:AA25"/>
    <mergeCell ref="AB25:AD25"/>
    <mergeCell ref="A24:C24"/>
    <mergeCell ref="D24:G24"/>
    <mergeCell ref="H24:W24"/>
    <mergeCell ref="X24:AA24"/>
    <mergeCell ref="AB24:AD24"/>
    <mergeCell ref="AE23:AK23"/>
    <mergeCell ref="AL23:AQ23"/>
    <mergeCell ref="AR23:AV23"/>
    <mergeCell ref="AW23:AX23"/>
    <mergeCell ref="AY23:AZ23"/>
    <mergeCell ref="BA23:BE23"/>
    <mergeCell ref="AL22:AQ22"/>
    <mergeCell ref="AR22:AV22"/>
    <mergeCell ref="AW22:AX22"/>
    <mergeCell ref="AY22:AZ22"/>
    <mergeCell ref="BA22:BE22"/>
    <mergeCell ref="AE22:AK22"/>
    <mergeCell ref="A23:C23"/>
    <mergeCell ref="D23:G23"/>
    <mergeCell ref="H23:W23"/>
    <mergeCell ref="X23:AA23"/>
    <mergeCell ref="AB23:AD23"/>
    <mergeCell ref="A22:C22"/>
    <mergeCell ref="D22:G22"/>
    <mergeCell ref="H22:W22"/>
    <mergeCell ref="X22:AA22"/>
    <mergeCell ref="AB22:AD22"/>
    <mergeCell ref="AE21:AK21"/>
    <mergeCell ref="AL21:AQ21"/>
    <mergeCell ref="AR21:AV21"/>
    <mergeCell ref="AW21:AX21"/>
    <mergeCell ref="AY21:AZ21"/>
    <mergeCell ref="BA21:BE21"/>
    <mergeCell ref="AL20:AQ20"/>
    <mergeCell ref="AR20:AV20"/>
    <mergeCell ref="AW20:AX20"/>
    <mergeCell ref="AY20:AZ20"/>
    <mergeCell ref="BA20:BE20"/>
    <mergeCell ref="AE20:AK20"/>
    <mergeCell ref="A21:C21"/>
    <mergeCell ref="D21:G21"/>
    <mergeCell ref="H21:W21"/>
    <mergeCell ref="X21:AA21"/>
    <mergeCell ref="AB21:AD21"/>
    <mergeCell ref="A20:C20"/>
    <mergeCell ref="D20:G20"/>
    <mergeCell ref="H20:W20"/>
    <mergeCell ref="X20:AA20"/>
    <mergeCell ref="AB20:AD20"/>
    <mergeCell ref="AE19:AK19"/>
    <mergeCell ref="AL19:AQ19"/>
    <mergeCell ref="AR19:AV19"/>
    <mergeCell ref="AW19:AX19"/>
    <mergeCell ref="AY19:AZ19"/>
    <mergeCell ref="BA19:BE19"/>
    <mergeCell ref="AL18:AQ18"/>
    <mergeCell ref="AR18:AV18"/>
    <mergeCell ref="AW18:AX18"/>
    <mergeCell ref="AY18:AZ18"/>
    <mergeCell ref="BA18:BE18"/>
    <mergeCell ref="AE18:AK18"/>
    <mergeCell ref="A19:C19"/>
    <mergeCell ref="D19:G19"/>
    <mergeCell ref="H19:W19"/>
    <mergeCell ref="X19:AA19"/>
    <mergeCell ref="AB19:AD19"/>
    <mergeCell ref="A18:C18"/>
    <mergeCell ref="D18:G18"/>
    <mergeCell ref="H18:W18"/>
    <mergeCell ref="X18:AA18"/>
    <mergeCell ref="AB18:AD18"/>
    <mergeCell ref="AP10:AX11"/>
    <mergeCell ref="AY10:BD11"/>
    <mergeCell ref="A17:C17"/>
    <mergeCell ref="D17:G17"/>
    <mergeCell ref="H17:W17"/>
    <mergeCell ref="AB17:AD17"/>
    <mergeCell ref="AL17:AQ17"/>
    <mergeCell ref="AW17:AZ17"/>
    <mergeCell ref="BA17:BE17"/>
    <mergeCell ref="AE17:AK17"/>
    <mergeCell ref="AR17:AV17"/>
    <mergeCell ref="A46:C46"/>
    <mergeCell ref="D46:G46"/>
    <mergeCell ref="H46:W46"/>
    <mergeCell ref="X46:AA46"/>
    <mergeCell ref="AB46:AD46"/>
    <mergeCell ref="AE46:AK46"/>
    <mergeCell ref="AL46:AQ46"/>
    <mergeCell ref="AR46:AV46"/>
    <mergeCell ref="AW46:AX46"/>
    <mergeCell ref="A47:C47"/>
    <mergeCell ref="D47:G47"/>
    <mergeCell ref="H47:W47"/>
    <mergeCell ref="X47:AA47"/>
    <mergeCell ref="AB47:AD47"/>
    <mergeCell ref="AE47:AK47"/>
    <mergeCell ref="AL47:AQ47"/>
    <mergeCell ref="AR47:AV47"/>
    <mergeCell ref="AW47:AX4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2" max="2" width="30.140625" customWidth="1"/>
    <col min="3" max="3" width="32.28515625" customWidth="1"/>
    <col min="5" max="5" width="29.140625" customWidth="1"/>
    <col min="6" max="6" width="5.85546875" customWidth="1"/>
    <col min="8" max="8" width="39.140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2" max="2" width="27" customWidth="1"/>
    <col min="3" max="3" width="34.7109375" customWidth="1"/>
    <col min="4" max="4" width="5.85546875" customWidth="1"/>
    <col min="5" max="5" width="31.42578125" customWidth="1"/>
    <col min="6" max="6" width="5" customWidth="1"/>
    <col min="7" max="7" width="11" customWidth="1"/>
    <col min="8" max="8" width="34.8554687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33"/>
    </row>
    <row r="18" spans="2:3">
      <c r="B18" s="38" t="s">
        <v>100</v>
      </c>
      <c r="C18" s="33"/>
    </row>
    <row r="19" spans="2:3">
      <c r="B19" s="38" t="s">
        <v>101</v>
      </c>
      <c r="C19" s="33"/>
    </row>
    <row r="20" spans="2:3">
      <c r="B20" s="38" t="s">
        <v>102</v>
      </c>
      <c r="C20" s="33"/>
    </row>
    <row r="21" spans="2:3">
      <c r="B21" s="38" t="s">
        <v>103</v>
      </c>
      <c r="C21" s="33"/>
    </row>
    <row r="22" spans="2:3">
      <c r="B22" s="38" t="s">
        <v>104</v>
      </c>
      <c r="C22" s="33"/>
    </row>
    <row r="23" spans="2:3">
      <c r="B23" s="38" t="s">
        <v>105</v>
      </c>
      <c r="C23" s="33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H42"/>
  <sheetViews>
    <sheetView topLeftCell="C1" workbookViewId="0">
      <selection activeCell="C17" sqref="C17"/>
    </sheetView>
  </sheetViews>
  <sheetFormatPr defaultRowHeight="12.75"/>
  <cols>
    <col min="2" max="2" width="26.140625" customWidth="1"/>
    <col min="3" max="3" width="38.7109375" customWidth="1"/>
    <col min="4" max="4" width="4.42578125" customWidth="1"/>
    <col min="5" max="5" width="31.7109375" customWidth="1"/>
    <col min="6" max="6" width="6" customWidth="1"/>
    <col min="8" max="8" width="34.710937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82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2" max="2" width="27.42578125" customWidth="1"/>
    <col min="3" max="3" width="40.28515625" customWidth="1"/>
    <col min="4" max="4" width="5.28515625" customWidth="1"/>
    <col min="5" max="5" width="30.140625" customWidth="1"/>
    <col min="6" max="6" width="5.140625" customWidth="1"/>
    <col min="7" max="7" width="7" customWidth="1"/>
    <col min="8" max="8" width="34.57031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2" max="2" width="27.28515625" customWidth="1"/>
    <col min="3" max="3" width="42.42578125" customWidth="1"/>
    <col min="4" max="4" width="4.5703125" customWidth="1"/>
    <col min="5" max="5" width="31.42578125" customWidth="1"/>
    <col min="6" max="6" width="5.140625" customWidth="1"/>
    <col min="7" max="7" width="7.42578125" customWidth="1"/>
    <col min="8" max="8" width="40.140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A1:H42"/>
  <sheetViews>
    <sheetView topLeftCell="C1" workbookViewId="0">
      <selection activeCell="C3" sqref="C3"/>
    </sheetView>
  </sheetViews>
  <sheetFormatPr defaultRowHeight="12.75"/>
  <cols>
    <col min="2" max="2" width="29.140625" customWidth="1"/>
    <col min="3" max="3" width="39.5703125" customWidth="1"/>
    <col min="4" max="4" width="4.7109375" customWidth="1"/>
    <col min="5" max="5" width="29.7109375" customWidth="1"/>
    <col min="6" max="6" width="7.7109375" customWidth="1"/>
    <col min="7" max="7" width="7.28515625" customWidth="1"/>
    <col min="8" max="8" width="46.28515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</sheetPr>
  <dimension ref="A1:H42"/>
  <sheetViews>
    <sheetView zoomScaleNormal="100" workbookViewId="0">
      <selection activeCell="C3" sqref="C3"/>
    </sheetView>
  </sheetViews>
  <sheetFormatPr defaultRowHeight="12.75"/>
  <cols>
    <col min="2" max="2" width="27" customWidth="1"/>
    <col min="3" max="3" width="33.7109375" customWidth="1"/>
    <col min="5" max="5" width="32.85546875" customWidth="1"/>
    <col min="6" max="6" width="6.42578125" customWidth="1"/>
    <col min="8" max="8" width="36.28515625" customWidth="1"/>
  </cols>
  <sheetData>
    <row r="1" spans="1:8">
      <c r="A1" s="17">
        <v>0</v>
      </c>
      <c r="B1" s="17" t="s">
        <v>18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73" t="s">
        <v>106</v>
      </c>
      <c r="C2" s="72">
        <v>0</v>
      </c>
      <c r="E2" s="38" t="s">
        <v>78</v>
      </c>
      <c r="F2" s="38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76</v>
      </c>
      <c r="C3" s="27">
        <v>0</v>
      </c>
      <c r="E3" s="19" t="s">
        <v>79</v>
      </c>
      <c r="F3" s="33">
        <f>kalkulacija_izdelka!C5</f>
        <v>0</v>
      </c>
      <c r="G3" s="74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24"/>
      <c r="G4" s="33"/>
      <c r="H4" s="1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36"/>
      <c r="G5" s="38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56">
        <f>IF(H4=0, 0, H4/H3)</f>
        <v>0</v>
      </c>
    </row>
    <row r="7" spans="1:8">
      <c r="A7" s="3" t="s">
        <v>69</v>
      </c>
      <c r="B7" s="8" t="s">
        <v>64</v>
      </c>
      <c r="C7" s="25">
        <v>0</v>
      </c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107</v>
      </c>
      <c r="C13" s="63">
        <f>(C3+C4+C8+C9)*C2</f>
        <v>0</v>
      </c>
    </row>
    <row r="14" spans="1:8">
      <c r="A14" s="1">
        <v>6</v>
      </c>
      <c r="B14" s="20" t="s">
        <v>108</v>
      </c>
      <c r="C14" s="47" t="e">
        <f>C13/C2</f>
        <v>#DIV/0!</v>
      </c>
    </row>
    <row r="17" spans="2:3">
      <c r="B17" s="38" t="s">
        <v>99</v>
      </c>
      <c r="C17" s="78"/>
    </row>
    <row r="18" spans="2:3">
      <c r="B18" s="38" t="s">
        <v>100</v>
      </c>
      <c r="C18" s="78"/>
    </row>
    <row r="19" spans="2:3">
      <c r="B19" s="38" t="s">
        <v>101</v>
      </c>
      <c r="C19" s="78"/>
    </row>
    <row r="20" spans="2:3">
      <c r="B20" s="38" t="s">
        <v>102</v>
      </c>
      <c r="C20" s="78"/>
    </row>
    <row r="21" spans="2:3">
      <c r="B21" s="38" t="s">
        <v>103</v>
      </c>
      <c r="C21" s="78"/>
    </row>
    <row r="22" spans="2:3">
      <c r="B22" s="38" t="s">
        <v>104</v>
      </c>
      <c r="C22" s="78"/>
    </row>
    <row r="23" spans="2:3">
      <c r="B23" s="38" t="s">
        <v>105</v>
      </c>
      <c r="C23" s="78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</sheetData>
  <sheetProtection sheet="1" objects="1" scenarios="1" selectLockedCells="1"/>
  <pageMargins left="0.7" right="0.7" top="0.75" bottom="0.75" header="0.3" footer="0.3"/>
  <legacy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499984740745262"/>
  </sheetPr>
  <dimension ref="A1:I25"/>
  <sheetViews>
    <sheetView zoomScale="90" zoomScaleNormal="90" workbookViewId="0">
      <selection activeCell="F2" sqref="F2"/>
    </sheetView>
  </sheetViews>
  <sheetFormatPr defaultRowHeight="12.75"/>
  <cols>
    <col min="1" max="1" width="7.140625" customWidth="1"/>
    <col min="2" max="2" width="36" customWidth="1"/>
    <col min="3" max="3" width="16.85546875" customWidth="1"/>
    <col min="4" max="4" width="24.7109375" customWidth="1"/>
    <col min="5" max="5" width="29" customWidth="1"/>
    <col min="6" max="6" width="11.42578125" customWidth="1"/>
    <col min="7" max="7" width="22.7109375" customWidth="1"/>
    <col min="8" max="8" width="14" customWidth="1"/>
    <col min="9" max="9" width="16.5703125" customWidth="1"/>
  </cols>
  <sheetData>
    <row r="1" spans="1:9">
      <c r="A1" s="4" t="s">
        <v>8</v>
      </c>
      <c r="B1" s="4" t="s">
        <v>19</v>
      </c>
      <c r="C1" s="22" t="s">
        <v>85</v>
      </c>
      <c r="D1" s="22" t="s">
        <v>81</v>
      </c>
      <c r="E1" s="22" t="s">
        <v>82</v>
      </c>
      <c r="F1" s="22" t="s">
        <v>83</v>
      </c>
      <c r="G1" s="22" t="s">
        <v>84</v>
      </c>
      <c r="H1" s="22" t="s">
        <v>86</v>
      </c>
      <c r="I1" s="22" t="s">
        <v>87</v>
      </c>
    </row>
    <row r="2" spans="1:9" ht="15.75">
      <c r="A2" s="43">
        <v>1</v>
      </c>
      <c r="B2" s="44"/>
      <c r="C2" s="45"/>
      <c r="D2" s="42">
        <f>kalkulacija_izdelka!$B$5</f>
        <v>0</v>
      </c>
      <c r="E2" s="42">
        <f>kalkulacija_izdelka!$B$20</f>
        <v>0</v>
      </c>
      <c r="F2" s="25">
        <v>0</v>
      </c>
      <c r="G2" s="53">
        <f>kalkulacija_izdelka!$B$22</f>
        <v>0</v>
      </c>
      <c r="H2" s="57" t="str">
        <f>IF(G2=0,"0",F2/G2)</f>
        <v>0</v>
      </c>
      <c r="I2" s="57" t="str">
        <f>IF(ISERROR(H2/C2),"0",H2/C2)</f>
        <v>0</v>
      </c>
    </row>
    <row r="3" spans="1:9" ht="15.75">
      <c r="A3" s="5">
        <v>2</v>
      </c>
      <c r="B3" s="46"/>
      <c r="C3" s="46"/>
      <c r="D3" s="42">
        <f>kalkulacija_izdelka!$B$5</f>
        <v>0</v>
      </c>
      <c r="E3" s="42">
        <f>kalkulacija_izdelka!$B$20</f>
        <v>0</v>
      </c>
      <c r="F3" s="25">
        <v>0</v>
      </c>
      <c r="G3" s="53">
        <f>kalkulacija_izdelka!$B$22</f>
        <v>0</v>
      </c>
      <c r="H3" s="57" t="str">
        <f>IF(G3=0,"0",F3/G3)</f>
        <v>0</v>
      </c>
      <c r="I3" s="57" t="str">
        <f t="shared" ref="I3:I21" si="0">IF(ISERROR(H3/C3),"0",H3/C3)</f>
        <v>0</v>
      </c>
    </row>
    <row r="4" spans="1:9" ht="15.75">
      <c r="A4" s="5">
        <v>3</v>
      </c>
      <c r="B4" s="46"/>
      <c r="C4" s="46"/>
      <c r="D4" s="42">
        <f>kalkulacija_izdelka!$B$5</f>
        <v>0</v>
      </c>
      <c r="E4" s="42">
        <f>kalkulacija_izdelka!$B$20</f>
        <v>0</v>
      </c>
      <c r="F4" s="25">
        <v>0</v>
      </c>
      <c r="G4" s="53">
        <f>kalkulacija_izdelka!$B$22</f>
        <v>0</v>
      </c>
      <c r="H4" s="57" t="str">
        <f t="shared" ref="H4:H21" si="1">IF(G4=0,"0",F4/G4)</f>
        <v>0</v>
      </c>
      <c r="I4" s="57" t="str">
        <f t="shared" si="0"/>
        <v>0</v>
      </c>
    </row>
    <row r="5" spans="1:9" ht="15.75">
      <c r="A5" s="5">
        <v>4</v>
      </c>
      <c r="B5" s="46"/>
      <c r="C5" s="46"/>
      <c r="D5" s="42">
        <f>kalkulacija_izdelka!$B$5</f>
        <v>0</v>
      </c>
      <c r="E5" s="42">
        <f>kalkulacija_izdelka!$B$20</f>
        <v>0</v>
      </c>
      <c r="F5" s="25">
        <v>0</v>
      </c>
      <c r="G5" s="53">
        <f>kalkulacija_izdelka!$B$22</f>
        <v>0</v>
      </c>
      <c r="H5" s="57" t="str">
        <f t="shared" si="1"/>
        <v>0</v>
      </c>
      <c r="I5" s="57" t="str">
        <f t="shared" si="0"/>
        <v>0</v>
      </c>
    </row>
    <row r="6" spans="1:9" ht="15.75">
      <c r="A6" s="5">
        <v>5</v>
      </c>
      <c r="B6" s="46"/>
      <c r="C6" s="46"/>
      <c r="D6" s="42">
        <f>kalkulacija_izdelka!$B$5</f>
        <v>0</v>
      </c>
      <c r="E6" s="42">
        <f>kalkulacija_izdelka!$B$20</f>
        <v>0</v>
      </c>
      <c r="F6" s="25">
        <v>0</v>
      </c>
      <c r="G6" s="53">
        <f>kalkulacija_izdelka!$B$22</f>
        <v>0</v>
      </c>
      <c r="H6" s="57" t="str">
        <f t="shared" si="1"/>
        <v>0</v>
      </c>
      <c r="I6" s="57" t="str">
        <f t="shared" si="0"/>
        <v>0</v>
      </c>
    </row>
    <row r="7" spans="1:9" ht="15.75">
      <c r="A7" s="5">
        <v>6</v>
      </c>
      <c r="B7" s="46"/>
      <c r="C7" s="46"/>
      <c r="D7" s="42">
        <f>kalkulacija_izdelka!$B$5</f>
        <v>0</v>
      </c>
      <c r="E7" s="42">
        <f>kalkulacija_izdelka!$B$20</f>
        <v>0</v>
      </c>
      <c r="F7" s="25">
        <v>0</v>
      </c>
      <c r="G7" s="53">
        <f>kalkulacija_izdelka!$B$22</f>
        <v>0</v>
      </c>
      <c r="H7" s="57" t="str">
        <f t="shared" si="1"/>
        <v>0</v>
      </c>
      <c r="I7" s="57" t="str">
        <f t="shared" si="0"/>
        <v>0</v>
      </c>
    </row>
    <row r="8" spans="1:9">
      <c r="A8" s="5">
        <v>7</v>
      </c>
      <c r="B8" s="24"/>
      <c r="C8" s="24"/>
      <c r="D8" s="42">
        <f>kalkulacija_izdelka!$B$5</f>
        <v>0</v>
      </c>
      <c r="E8" s="42">
        <f>kalkulacija_izdelka!$B$20</f>
        <v>0</v>
      </c>
      <c r="F8" s="25">
        <v>0</v>
      </c>
      <c r="G8" s="53">
        <f>kalkulacija_izdelka!$B$22</f>
        <v>0</v>
      </c>
      <c r="H8" s="57" t="str">
        <f t="shared" si="1"/>
        <v>0</v>
      </c>
      <c r="I8" s="57" t="str">
        <f t="shared" si="0"/>
        <v>0</v>
      </c>
    </row>
    <row r="9" spans="1:9">
      <c r="A9" s="5">
        <v>8</v>
      </c>
      <c r="B9" s="24"/>
      <c r="C9" s="24"/>
      <c r="D9" s="42">
        <f>kalkulacija_izdelka!$B$5</f>
        <v>0</v>
      </c>
      <c r="E9" s="42">
        <f>kalkulacija_izdelka!$B$20</f>
        <v>0</v>
      </c>
      <c r="F9" s="25">
        <v>0</v>
      </c>
      <c r="G9" s="53">
        <f>kalkulacija_izdelka!$B$22</f>
        <v>0</v>
      </c>
      <c r="H9" s="57" t="str">
        <f t="shared" si="1"/>
        <v>0</v>
      </c>
      <c r="I9" s="57" t="str">
        <f t="shared" si="0"/>
        <v>0</v>
      </c>
    </row>
    <row r="10" spans="1:9">
      <c r="A10" s="5">
        <v>9</v>
      </c>
      <c r="B10" s="24"/>
      <c r="C10" s="24"/>
      <c r="D10" s="42">
        <f>kalkulacija_izdelka!$B$5</f>
        <v>0</v>
      </c>
      <c r="E10" s="42">
        <f>kalkulacija_izdelka!$B$20</f>
        <v>0</v>
      </c>
      <c r="F10" s="25">
        <v>0</v>
      </c>
      <c r="G10" s="53">
        <f>kalkulacija_izdelka!$B$22</f>
        <v>0</v>
      </c>
      <c r="H10" s="57" t="str">
        <f t="shared" si="1"/>
        <v>0</v>
      </c>
      <c r="I10" s="57" t="str">
        <f t="shared" si="0"/>
        <v>0</v>
      </c>
    </row>
    <row r="11" spans="1:9">
      <c r="A11" s="5">
        <v>10</v>
      </c>
      <c r="B11" s="24"/>
      <c r="C11" s="24"/>
      <c r="D11" s="42">
        <f>kalkulacija_izdelka!$B$5</f>
        <v>0</v>
      </c>
      <c r="E11" s="42">
        <f>kalkulacija_izdelka!$B$20</f>
        <v>0</v>
      </c>
      <c r="F11" s="25">
        <v>0</v>
      </c>
      <c r="G11" s="53">
        <f>kalkulacija_izdelka!$B$22</f>
        <v>0</v>
      </c>
      <c r="H11" s="57" t="str">
        <f t="shared" si="1"/>
        <v>0</v>
      </c>
      <c r="I11" s="57" t="str">
        <f t="shared" si="0"/>
        <v>0</v>
      </c>
    </row>
    <row r="12" spans="1:9">
      <c r="A12" s="5">
        <v>11</v>
      </c>
      <c r="B12" s="24"/>
      <c r="C12" s="24"/>
      <c r="D12" s="42">
        <f>kalkulacija_izdelka!$B$5</f>
        <v>0</v>
      </c>
      <c r="E12" s="42">
        <f>kalkulacija_izdelka!$B$20</f>
        <v>0</v>
      </c>
      <c r="F12" s="25">
        <v>0</v>
      </c>
      <c r="G12" s="53">
        <f>kalkulacija_izdelka!$B$22</f>
        <v>0</v>
      </c>
      <c r="H12" s="57" t="str">
        <f t="shared" si="1"/>
        <v>0</v>
      </c>
      <c r="I12" s="57" t="str">
        <f t="shared" si="0"/>
        <v>0</v>
      </c>
    </row>
    <row r="13" spans="1:9">
      <c r="A13" s="5">
        <v>12</v>
      </c>
      <c r="B13" s="24"/>
      <c r="C13" s="24"/>
      <c r="D13" s="42">
        <f>kalkulacija_izdelka!$B$5</f>
        <v>0</v>
      </c>
      <c r="E13" s="42">
        <f>kalkulacija_izdelka!$B$20</f>
        <v>0</v>
      </c>
      <c r="F13" s="25">
        <v>0</v>
      </c>
      <c r="G13" s="53">
        <f>kalkulacija_izdelka!$B$22</f>
        <v>0</v>
      </c>
      <c r="H13" s="57" t="str">
        <f t="shared" si="1"/>
        <v>0</v>
      </c>
      <c r="I13" s="57" t="str">
        <f t="shared" si="0"/>
        <v>0</v>
      </c>
    </row>
    <row r="14" spans="1:9">
      <c r="A14" s="5">
        <v>13</v>
      </c>
      <c r="B14" s="24"/>
      <c r="C14" s="24"/>
      <c r="D14" s="42">
        <f>kalkulacija_izdelka!$B$5</f>
        <v>0</v>
      </c>
      <c r="E14" s="42">
        <f>kalkulacija_izdelka!$B$20</f>
        <v>0</v>
      </c>
      <c r="F14" s="25">
        <v>0</v>
      </c>
      <c r="G14" s="53">
        <f>kalkulacija_izdelka!$B$22</f>
        <v>0</v>
      </c>
      <c r="H14" s="57" t="str">
        <f t="shared" si="1"/>
        <v>0</v>
      </c>
      <c r="I14" s="57" t="str">
        <f t="shared" si="0"/>
        <v>0</v>
      </c>
    </row>
    <row r="15" spans="1:9">
      <c r="A15" s="7">
        <v>14</v>
      </c>
      <c r="B15" s="24"/>
      <c r="C15" s="24"/>
      <c r="D15" s="42">
        <f>kalkulacija_izdelka!$B$5</f>
        <v>0</v>
      </c>
      <c r="E15" s="42">
        <f>kalkulacija_izdelka!$B$20</f>
        <v>0</v>
      </c>
      <c r="F15" s="25">
        <v>0</v>
      </c>
      <c r="G15" s="53">
        <f>kalkulacija_izdelka!$B$22</f>
        <v>0</v>
      </c>
      <c r="H15" s="57" t="str">
        <f t="shared" si="1"/>
        <v>0</v>
      </c>
      <c r="I15" s="57" t="str">
        <f t="shared" si="0"/>
        <v>0</v>
      </c>
    </row>
    <row r="16" spans="1:9">
      <c r="A16" s="7">
        <v>15</v>
      </c>
      <c r="B16" s="24"/>
      <c r="C16" s="24"/>
      <c r="D16" s="42">
        <f>kalkulacija_izdelka!$B$5</f>
        <v>0</v>
      </c>
      <c r="E16" s="42">
        <f>kalkulacija_izdelka!$B$20</f>
        <v>0</v>
      </c>
      <c r="F16" s="25">
        <v>0</v>
      </c>
      <c r="G16" s="53">
        <f>kalkulacija_izdelka!$B$22</f>
        <v>0</v>
      </c>
      <c r="H16" s="57" t="str">
        <f t="shared" si="1"/>
        <v>0</v>
      </c>
      <c r="I16" s="57" t="str">
        <f t="shared" si="0"/>
        <v>0</v>
      </c>
    </row>
    <row r="17" spans="1:9">
      <c r="A17" s="7">
        <v>16</v>
      </c>
      <c r="B17" s="24"/>
      <c r="C17" s="24"/>
      <c r="D17" s="42">
        <f>kalkulacija_izdelka!$B$5</f>
        <v>0</v>
      </c>
      <c r="E17" s="42">
        <f>kalkulacija_izdelka!$B$20</f>
        <v>0</v>
      </c>
      <c r="F17" s="25">
        <v>0</v>
      </c>
      <c r="G17" s="53">
        <f>kalkulacija_izdelka!$B$22</f>
        <v>0</v>
      </c>
      <c r="H17" s="57" t="str">
        <f t="shared" si="1"/>
        <v>0</v>
      </c>
      <c r="I17" s="57" t="str">
        <f t="shared" si="0"/>
        <v>0</v>
      </c>
    </row>
    <row r="18" spans="1:9">
      <c r="A18" s="7">
        <v>17</v>
      </c>
      <c r="B18" s="24"/>
      <c r="C18" s="24"/>
      <c r="D18" s="42">
        <f>kalkulacija_izdelka!$B$5</f>
        <v>0</v>
      </c>
      <c r="E18" s="42">
        <f>kalkulacija_izdelka!$B$20</f>
        <v>0</v>
      </c>
      <c r="F18" s="25">
        <v>0</v>
      </c>
      <c r="G18" s="53">
        <f>kalkulacija_izdelka!$B$22</f>
        <v>0</v>
      </c>
      <c r="H18" s="57" t="str">
        <f t="shared" si="1"/>
        <v>0</v>
      </c>
      <c r="I18" s="57" t="str">
        <f t="shared" si="0"/>
        <v>0</v>
      </c>
    </row>
    <row r="19" spans="1:9">
      <c r="A19" s="7">
        <v>18</v>
      </c>
      <c r="B19" s="24"/>
      <c r="C19" s="24"/>
      <c r="D19" s="42">
        <f>kalkulacija_izdelka!$B$5</f>
        <v>0</v>
      </c>
      <c r="E19" s="42">
        <f>kalkulacija_izdelka!$B$20</f>
        <v>0</v>
      </c>
      <c r="F19" s="25">
        <v>0</v>
      </c>
      <c r="G19" s="53">
        <f>kalkulacija_izdelka!$B$22</f>
        <v>0</v>
      </c>
      <c r="H19" s="57" t="str">
        <f t="shared" si="1"/>
        <v>0</v>
      </c>
      <c r="I19" s="57" t="str">
        <f t="shared" si="0"/>
        <v>0</v>
      </c>
    </row>
    <row r="20" spans="1:9">
      <c r="A20" s="7">
        <v>19</v>
      </c>
      <c r="B20" s="24"/>
      <c r="C20" s="24"/>
      <c r="D20" s="42">
        <f>kalkulacija_izdelka!$B$5</f>
        <v>0</v>
      </c>
      <c r="E20" s="42">
        <f>kalkulacija_izdelka!$B$20</f>
        <v>0</v>
      </c>
      <c r="F20" s="25">
        <v>0</v>
      </c>
      <c r="G20" s="53">
        <f>kalkulacija_izdelka!$B$22</f>
        <v>0</v>
      </c>
      <c r="H20" s="57" t="str">
        <f t="shared" si="1"/>
        <v>0</v>
      </c>
      <c r="I20" s="57" t="str">
        <f t="shared" si="0"/>
        <v>0</v>
      </c>
    </row>
    <row r="21" spans="1:9">
      <c r="A21" s="7">
        <v>20</v>
      </c>
      <c r="B21" s="24"/>
      <c r="C21" s="24"/>
      <c r="D21" s="42">
        <f>kalkulacija_izdelka!$B$5</f>
        <v>0</v>
      </c>
      <c r="E21" s="42">
        <f>kalkulacija_izdelka!$B$20</f>
        <v>0</v>
      </c>
      <c r="F21" s="25">
        <v>0</v>
      </c>
      <c r="G21" s="53">
        <f>kalkulacija_izdelka!$B$22</f>
        <v>0</v>
      </c>
      <c r="H21" s="57" t="str">
        <f t="shared" si="1"/>
        <v>0</v>
      </c>
      <c r="I21" s="57" t="str">
        <f t="shared" si="0"/>
        <v>0</v>
      </c>
    </row>
    <row r="22" spans="1:9">
      <c r="A22" s="7">
        <v>21</v>
      </c>
      <c r="B22" s="173" t="s">
        <v>88</v>
      </c>
      <c r="C22" s="174"/>
      <c r="D22" s="174"/>
      <c r="E22" s="174"/>
      <c r="F22" s="174"/>
      <c r="G22" s="174"/>
      <c r="H22" s="174"/>
      <c r="I22" s="49">
        <f>SUM(I2:I21)</f>
        <v>0</v>
      </c>
    </row>
    <row r="25" spans="1:9">
      <c r="E25" s="295"/>
      <c r="F25" s="296"/>
      <c r="G25" s="296"/>
      <c r="H25" s="296"/>
      <c r="I25" s="296"/>
    </row>
  </sheetData>
  <sheetProtection sheet="1" selectLockedCells="1"/>
  <mergeCells count="2">
    <mergeCell ref="B22:H22"/>
    <mergeCell ref="E25:I25"/>
  </mergeCells>
  <phoneticPr fontId="1" type="noConversion"/>
  <pageMargins left="0.75" right="0.75" top="1" bottom="1" header="0" footer="0"/>
  <headerFooter alignWithMargins="0"/>
  <legacy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66FF"/>
  </sheetPr>
  <dimension ref="A1:G23"/>
  <sheetViews>
    <sheetView workbookViewId="0">
      <selection activeCell="F23" sqref="F23"/>
    </sheetView>
  </sheetViews>
  <sheetFormatPr defaultRowHeight="12.75"/>
  <cols>
    <col min="2" max="2" width="34.85546875" customWidth="1"/>
    <col min="3" max="3" width="17.7109375" customWidth="1"/>
    <col min="4" max="4" width="12.85546875" customWidth="1"/>
    <col min="6" max="6" width="19.5703125" customWidth="1"/>
    <col min="7" max="7" width="27.42578125" customWidth="1"/>
  </cols>
  <sheetData>
    <row r="1" spans="1:7">
      <c r="A1" s="4" t="s">
        <v>8</v>
      </c>
      <c r="B1" s="4" t="s">
        <v>20</v>
      </c>
      <c r="C1" s="22" t="s">
        <v>115</v>
      </c>
      <c r="D1" s="4" t="s">
        <v>11</v>
      </c>
      <c r="E1" s="4" t="s">
        <v>12</v>
      </c>
      <c r="F1" s="4" t="s">
        <v>13</v>
      </c>
      <c r="G1" s="86" t="s">
        <v>89</v>
      </c>
    </row>
    <row r="2" spans="1:7" ht="15.75">
      <c r="A2" s="5">
        <v>1</v>
      </c>
      <c r="B2" s="46" t="s">
        <v>23</v>
      </c>
      <c r="C2" s="24"/>
      <c r="D2" s="33" t="s">
        <v>33</v>
      </c>
      <c r="E2" s="33">
        <f>cenik_stor!D5</f>
        <v>0.2</v>
      </c>
      <c r="F2" s="87">
        <f t="shared" ref="F2:F7" si="0">C2*E2</f>
        <v>0</v>
      </c>
      <c r="G2" s="2">
        <f>kalkulacija_izdelka!B22</f>
        <v>0</v>
      </c>
    </row>
    <row r="3" spans="1:7" ht="15.75">
      <c r="A3" s="5">
        <v>2</v>
      </c>
      <c r="B3" s="46" t="s">
        <v>24</v>
      </c>
      <c r="C3" s="24"/>
      <c r="D3" s="33" t="s">
        <v>21</v>
      </c>
      <c r="E3" s="33">
        <f>cenik_stor!D4</f>
        <v>0.5</v>
      </c>
      <c r="F3" s="87">
        <f t="shared" si="0"/>
        <v>0</v>
      </c>
    </row>
    <row r="4" spans="1:7" ht="15.75">
      <c r="A4" s="5">
        <v>3</v>
      </c>
      <c r="B4" s="46" t="s">
        <v>25</v>
      </c>
      <c r="C4" s="24"/>
      <c r="D4" s="33" t="s">
        <v>21</v>
      </c>
      <c r="E4" s="33">
        <f>cenik_stor!D7</f>
        <v>0.95</v>
      </c>
      <c r="F4" s="87">
        <f t="shared" si="0"/>
        <v>0</v>
      </c>
    </row>
    <row r="5" spans="1:7" ht="15.75">
      <c r="A5" s="5">
        <v>4</v>
      </c>
      <c r="B5" s="46" t="s">
        <v>26</v>
      </c>
      <c r="C5" s="37"/>
      <c r="D5" s="33"/>
      <c r="E5" s="53">
        <f>cenik_stor!D6</f>
        <v>47</v>
      </c>
      <c r="F5" s="87">
        <f t="shared" si="0"/>
        <v>0</v>
      </c>
    </row>
    <row r="6" spans="1:7" ht="15.75">
      <c r="A6" s="5">
        <v>5</v>
      </c>
      <c r="B6" s="46" t="s">
        <v>27</v>
      </c>
      <c r="C6" s="37"/>
      <c r="D6" s="33"/>
      <c r="E6" s="53">
        <f>cenik_stor!D8</f>
        <v>100</v>
      </c>
      <c r="F6" s="87">
        <f t="shared" si="0"/>
        <v>0</v>
      </c>
    </row>
    <row r="7" spans="1:7">
      <c r="A7" s="5">
        <v>6</v>
      </c>
      <c r="B7" s="24" t="s">
        <v>192</v>
      </c>
      <c r="C7" s="24"/>
      <c r="D7" s="24" t="s">
        <v>193</v>
      </c>
      <c r="E7" s="149">
        <v>1.1000000000000001</v>
      </c>
      <c r="F7" s="149">
        <f t="shared" si="0"/>
        <v>0</v>
      </c>
    </row>
    <row r="8" spans="1:7">
      <c r="A8" s="5">
        <v>7</v>
      </c>
      <c r="B8" s="24"/>
      <c r="C8" s="24"/>
      <c r="D8" s="24"/>
      <c r="E8" s="24"/>
      <c r="F8" s="48"/>
    </row>
    <row r="9" spans="1:7">
      <c r="A9" s="5">
        <v>8</v>
      </c>
      <c r="B9" s="24"/>
      <c r="C9" s="24"/>
      <c r="D9" s="24"/>
      <c r="E9" s="24"/>
      <c r="F9" s="48"/>
    </row>
    <row r="10" spans="1:7">
      <c r="A10" s="5">
        <v>9</v>
      </c>
      <c r="B10" s="24"/>
      <c r="C10" s="24"/>
      <c r="D10" s="24"/>
      <c r="E10" s="24"/>
      <c r="F10" s="48"/>
    </row>
    <row r="11" spans="1:7">
      <c r="A11" s="5">
        <v>10</v>
      </c>
      <c r="B11" s="24"/>
      <c r="C11" s="24"/>
      <c r="D11" s="24"/>
      <c r="E11" s="24"/>
      <c r="F11" s="48"/>
    </row>
    <row r="12" spans="1:7">
      <c r="A12" s="5">
        <v>11</v>
      </c>
      <c r="B12" s="24"/>
      <c r="C12" s="24"/>
      <c r="D12" s="24"/>
      <c r="E12" s="24"/>
      <c r="F12" s="48"/>
    </row>
    <row r="13" spans="1:7">
      <c r="A13" s="5">
        <v>12</v>
      </c>
      <c r="B13" s="24"/>
      <c r="C13" s="24"/>
      <c r="D13" s="24"/>
      <c r="E13" s="24"/>
      <c r="F13" s="48"/>
    </row>
    <row r="14" spans="1:7">
      <c r="A14" s="5">
        <v>13</v>
      </c>
      <c r="B14" s="24"/>
      <c r="C14" s="24"/>
      <c r="D14" s="24"/>
      <c r="E14" s="24"/>
      <c r="F14" s="48"/>
    </row>
    <row r="15" spans="1:7">
      <c r="A15" s="7">
        <v>14</v>
      </c>
      <c r="B15" s="24"/>
      <c r="C15" s="24"/>
      <c r="D15" s="24"/>
      <c r="E15" s="24"/>
      <c r="F15" s="24"/>
    </row>
    <row r="16" spans="1:7">
      <c r="A16" s="7">
        <v>15</v>
      </c>
      <c r="B16" s="24"/>
      <c r="C16" s="24"/>
      <c r="D16" s="24"/>
      <c r="E16" s="24"/>
      <c r="F16" s="24"/>
    </row>
    <row r="17" spans="1:6">
      <c r="A17" s="7">
        <v>16</v>
      </c>
      <c r="B17" s="24"/>
      <c r="C17" s="24"/>
      <c r="D17" s="24"/>
      <c r="E17" s="24"/>
      <c r="F17" s="24"/>
    </row>
    <row r="18" spans="1:6">
      <c r="A18" s="7">
        <v>17</v>
      </c>
      <c r="B18" s="24"/>
      <c r="C18" s="24"/>
      <c r="D18" s="24"/>
      <c r="E18" s="24"/>
      <c r="F18" s="24"/>
    </row>
    <row r="19" spans="1:6">
      <c r="A19" s="7">
        <v>18</v>
      </c>
      <c r="B19" s="24"/>
      <c r="C19" s="24"/>
      <c r="D19" s="24"/>
      <c r="E19" s="24"/>
      <c r="F19" s="24"/>
    </row>
    <row r="20" spans="1:6">
      <c r="A20" s="7">
        <v>19</v>
      </c>
      <c r="B20" s="24"/>
      <c r="C20" s="24"/>
      <c r="D20" s="24"/>
      <c r="E20" s="24"/>
      <c r="F20" s="24"/>
    </row>
    <row r="21" spans="1:6">
      <c r="A21" s="7">
        <v>20</v>
      </c>
      <c r="B21" s="24"/>
      <c r="C21" s="24"/>
      <c r="D21" s="24"/>
      <c r="E21" s="24"/>
      <c r="F21" s="24"/>
    </row>
    <row r="22" spans="1:6">
      <c r="A22" s="165">
        <v>21</v>
      </c>
      <c r="B22" s="1"/>
      <c r="C22" s="1"/>
      <c r="D22" s="1"/>
      <c r="E22" s="1"/>
      <c r="F22" s="1"/>
    </row>
    <row r="23" spans="1:6">
      <c r="A23" s="7"/>
      <c r="B23" s="173" t="s">
        <v>15</v>
      </c>
      <c r="C23" s="174"/>
      <c r="D23" s="174"/>
      <c r="E23" s="175"/>
      <c r="F23" s="47" t="e">
        <f>SUM(F2:F21)/G2</f>
        <v>#DIV/0!</v>
      </c>
    </row>
  </sheetData>
  <sheetProtection selectLockedCells="1"/>
  <mergeCells count="1">
    <mergeCell ref="B23:E23"/>
  </mergeCells>
  <phoneticPr fontId="1" type="noConversion"/>
  <pageMargins left="0.75" right="0.75" top="1" bottom="1" header="0" footer="0"/>
  <headerFooter alignWithMargins="0"/>
  <legacy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13"/>
  </sheetPr>
  <dimension ref="A1:D8"/>
  <sheetViews>
    <sheetView workbookViewId="0">
      <selection activeCell="G14" sqref="G14"/>
    </sheetView>
  </sheetViews>
  <sheetFormatPr defaultRowHeight="12.75"/>
  <cols>
    <col min="2" max="2" width="18.7109375" customWidth="1"/>
    <col min="4" max="4" width="10.28515625" bestFit="1" customWidth="1"/>
  </cols>
  <sheetData>
    <row r="1" spans="1:4">
      <c r="A1" t="s">
        <v>29</v>
      </c>
    </row>
    <row r="3" spans="1:4">
      <c r="A3" s="6" t="s">
        <v>8</v>
      </c>
      <c r="B3" s="6" t="s">
        <v>32</v>
      </c>
      <c r="C3" s="6" t="s">
        <v>22</v>
      </c>
      <c r="D3" s="6" t="s">
        <v>12</v>
      </c>
    </row>
    <row r="4" spans="1:4">
      <c r="A4" s="5">
        <v>1</v>
      </c>
      <c r="B4" s="1" t="s">
        <v>28</v>
      </c>
      <c r="C4" s="1" t="s">
        <v>21</v>
      </c>
      <c r="D4" s="1">
        <v>0.5</v>
      </c>
    </row>
    <row r="5" spans="1:4">
      <c r="A5" s="5">
        <v>2</v>
      </c>
      <c r="B5" s="1" t="s">
        <v>30</v>
      </c>
      <c r="C5" s="1" t="s">
        <v>33</v>
      </c>
      <c r="D5" s="1">
        <v>0.2</v>
      </c>
    </row>
    <row r="6" spans="1:4">
      <c r="A6" s="5">
        <v>3</v>
      </c>
      <c r="B6" s="1" t="s">
        <v>26</v>
      </c>
      <c r="C6" s="1"/>
      <c r="D6" s="2">
        <v>47</v>
      </c>
    </row>
    <row r="7" spans="1:4">
      <c r="A7" s="5">
        <v>4</v>
      </c>
      <c r="B7" s="1" t="s">
        <v>31</v>
      </c>
      <c r="C7" s="1" t="s">
        <v>21</v>
      </c>
      <c r="D7" s="1">
        <v>0.95</v>
      </c>
    </row>
    <row r="8" spans="1:4">
      <c r="A8" s="7">
        <v>5</v>
      </c>
      <c r="B8" s="8" t="s">
        <v>27</v>
      </c>
      <c r="C8" s="1"/>
      <c r="D8" s="2">
        <v>100</v>
      </c>
    </row>
  </sheetData>
  <phoneticPr fontId="1" type="noConversion"/>
  <pageMargins left="0.75" right="0.75" top="1" bottom="1" header="0" footer="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3"/>
  </sheetPr>
  <dimension ref="A1:C22"/>
  <sheetViews>
    <sheetView workbookViewId="0"/>
  </sheetViews>
  <sheetFormatPr defaultRowHeight="12.75"/>
  <cols>
    <col min="2" max="2" width="42.85546875" customWidth="1"/>
    <col min="3" max="3" width="17.85546875" customWidth="1"/>
  </cols>
  <sheetData>
    <row r="1" spans="1:3">
      <c r="A1" s="4" t="s">
        <v>16</v>
      </c>
      <c r="B1" s="4" t="s">
        <v>17</v>
      </c>
      <c r="C1" s="22" t="s">
        <v>74</v>
      </c>
    </row>
    <row r="2" spans="1:3">
      <c r="A2" s="1">
        <v>1</v>
      </c>
      <c r="B2" s="1">
        <f>str_stroj1!C1</f>
        <v>0</v>
      </c>
      <c r="C2" s="11">
        <f>str_stroj1!H6</f>
        <v>0</v>
      </c>
    </row>
    <row r="3" spans="1:3">
      <c r="A3" s="1">
        <v>2</v>
      </c>
      <c r="B3" s="1">
        <f>str_stroj2!C1</f>
        <v>0</v>
      </c>
      <c r="C3" s="11">
        <f>str_stroj2!H6</f>
        <v>0</v>
      </c>
    </row>
    <row r="4" spans="1:3">
      <c r="A4" s="1">
        <v>3</v>
      </c>
      <c r="B4" s="1">
        <f>str_stroj3!C1</f>
        <v>0</v>
      </c>
      <c r="C4" s="11">
        <f>str_stroj3!H6</f>
        <v>0</v>
      </c>
    </row>
    <row r="5" spans="1:3">
      <c r="A5" s="1">
        <v>4</v>
      </c>
      <c r="B5" s="1">
        <f>str_stroj4!C1</f>
        <v>0</v>
      </c>
      <c r="C5" s="11">
        <f>str_stroj4!H6</f>
        <v>0</v>
      </c>
    </row>
    <row r="6" spans="1:3">
      <c r="A6" s="1">
        <v>5</v>
      </c>
      <c r="B6" s="1">
        <f>str_stroj5!C1</f>
        <v>0</v>
      </c>
      <c r="C6" s="11">
        <f>str_stroj5!H6</f>
        <v>0</v>
      </c>
    </row>
    <row r="7" spans="1:3">
      <c r="A7" s="1">
        <v>6</v>
      </c>
      <c r="B7" s="1">
        <f>str_stroj6!C1</f>
        <v>0</v>
      </c>
      <c r="C7" s="11">
        <f>str_stroj6!H6</f>
        <v>0</v>
      </c>
    </row>
    <row r="8" spans="1:3">
      <c r="A8" s="1">
        <v>7</v>
      </c>
      <c r="B8" s="1">
        <f>str_stroj7!C1</f>
        <v>0</v>
      </c>
      <c r="C8" s="11">
        <f>str_stroj7!H6</f>
        <v>0</v>
      </c>
    </row>
    <row r="9" spans="1:3">
      <c r="A9" s="1">
        <v>8</v>
      </c>
      <c r="B9" s="1">
        <f>str_stroj8!C1</f>
        <v>0</v>
      </c>
      <c r="C9" s="11">
        <f>str_stroj8!H6</f>
        <v>0</v>
      </c>
    </row>
    <row r="10" spans="1:3">
      <c r="A10" s="1">
        <v>9</v>
      </c>
      <c r="B10" s="1">
        <f>str_stroj9!C1</f>
        <v>0</v>
      </c>
      <c r="C10" s="11">
        <f>str_stroj9!H6</f>
        <v>0</v>
      </c>
    </row>
    <row r="11" spans="1:3">
      <c r="A11" s="1">
        <v>10</v>
      </c>
      <c r="B11" s="1">
        <f>str_stroj10!C1</f>
        <v>0</v>
      </c>
      <c r="C11" s="11">
        <f>str_stroj10!H6</f>
        <v>0</v>
      </c>
    </row>
    <row r="12" spans="1:3">
      <c r="A12" s="1">
        <v>11</v>
      </c>
      <c r="B12" s="1">
        <f>str_stroj11!C1</f>
        <v>0</v>
      </c>
      <c r="C12" s="11">
        <f>str_stroj11!H6</f>
        <v>0</v>
      </c>
    </row>
    <row r="13" spans="1:3">
      <c r="A13" s="1">
        <v>12</v>
      </c>
      <c r="B13" s="1">
        <f>str_stroj12!C1</f>
        <v>0</v>
      </c>
      <c r="C13" s="11">
        <f>str_stroj12!H6</f>
        <v>0</v>
      </c>
    </row>
    <row r="14" spans="1:3">
      <c r="A14" s="1">
        <v>13</v>
      </c>
      <c r="B14" s="1">
        <f>str_stroj13!C1</f>
        <v>0</v>
      </c>
      <c r="C14" s="11">
        <f>str_stroj13!H6</f>
        <v>0</v>
      </c>
    </row>
    <row r="15" spans="1:3">
      <c r="A15" s="1">
        <v>14</v>
      </c>
      <c r="B15" s="1">
        <f>str_stroj14!C1</f>
        <v>0</v>
      </c>
      <c r="C15" s="11">
        <f>str_stroj14!H6</f>
        <v>0</v>
      </c>
    </row>
    <row r="16" spans="1:3">
      <c r="A16" s="1">
        <v>15</v>
      </c>
      <c r="B16" s="1">
        <f>str_stroj15!C1</f>
        <v>0</v>
      </c>
      <c r="C16" s="11">
        <f>str_stroj15!H6</f>
        <v>0</v>
      </c>
    </row>
    <row r="17" spans="1:3">
      <c r="A17" s="1">
        <v>16</v>
      </c>
      <c r="B17" s="1">
        <f>str_stroj16!C1</f>
        <v>0</v>
      </c>
      <c r="C17" s="11">
        <f>str_stroj16!H6</f>
        <v>0</v>
      </c>
    </row>
    <row r="18" spans="1:3">
      <c r="A18" s="1">
        <v>17</v>
      </c>
      <c r="B18" s="1">
        <f>str_stroj17!C1</f>
        <v>0</v>
      </c>
      <c r="C18" s="11">
        <f>str_stroj17!H6</f>
        <v>0</v>
      </c>
    </row>
    <row r="19" spans="1:3">
      <c r="A19" s="1">
        <v>18</v>
      </c>
      <c r="B19" s="1">
        <f>str_stroj18!$C$1</f>
        <v>0</v>
      </c>
      <c r="C19" s="11">
        <f>str_stroj18!$H$6</f>
        <v>0</v>
      </c>
    </row>
    <row r="20" spans="1:3">
      <c r="A20" s="1">
        <v>19</v>
      </c>
      <c r="B20" s="1">
        <f>str_stroj19!C1</f>
        <v>0</v>
      </c>
      <c r="C20" s="11">
        <f>str_stroj19!H6</f>
        <v>0</v>
      </c>
    </row>
    <row r="21" spans="1:3">
      <c r="A21" s="1">
        <v>20</v>
      </c>
      <c r="B21" s="1">
        <f>str_stroj20!C1</f>
        <v>0</v>
      </c>
      <c r="C21" s="11">
        <f>str_stroj20!H6</f>
        <v>0</v>
      </c>
    </row>
    <row r="22" spans="1:3">
      <c r="A22" s="1"/>
      <c r="B22" s="1" t="s">
        <v>15</v>
      </c>
      <c r="C22" s="52">
        <f>SUM(C2:C15)</f>
        <v>0</v>
      </c>
    </row>
  </sheetData>
  <sheetProtection sheet="1" selectLockedCells="1"/>
  <phoneticPr fontId="1" type="noConversion"/>
  <pageMargins left="0.75" right="0.75" top="1" bottom="1" header="0" footer="0"/>
  <headerFooter alignWithMargins="0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16"/>
  </sheetPr>
  <dimension ref="A1:E20"/>
  <sheetViews>
    <sheetView workbookViewId="0">
      <selection activeCell="G32" sqref="G32"/>
    </sheetView>
  </sheetViews>
  <sheetFormatPr defaultRowHeight="12.75"/>
  <cols>
    <col min="1" max="1" width="24.28515625" customWidth="1"/>
  </cols>
  <sheetData>
    <row r="1" spans="1:5" ht="15">
      <c r="A1" s="9" t="s">
        <v>54</v>
      </c>
      <c r="B1" s="9"/>
      <c r="C1" s="9"/>
      <c r="D1" s="9"/>
      <c r="E1" s="9"/>
    </row>
    <row r="3" spans="1:5">
      <c r="A3" s="4" t="s">
        <v>36</v>
      </c>
      <c r="B3" s="1">
        <v>2088</v>
      </c>
    </row>
    <row r="4" spans="1:5">
      <c r="A4" s="4" t="s">
        <v>37</v>
      </c>
      <c r="B4" s="1">
        <v>249</v>
      </c>
    </row>
    <row r="5" spans="1:5">
      <c r="A5" s="4" t="s">
        <v>38</v>
      </c>
      <c r="B5" s="1">
        <v>12</v>
      </c>
    </row>
    <row r="8" spans="1:5">
      <c r="A8" s="4" t="s">
        <v>39</v>
      </c>
      <c r="B8" s="10" t="s">
        <v>52</v>
      </c>
      <c r="C8" s="10" t="s">
        <v>53</v>
      </c>
    </row>
    <row r="9" spans="1:5">
      <c r="A9" s="4" t="s">
        <v>40</v>
      </c>
      <c r="B9" s="1">
        <v>176</v>
      </c>
      <c r="C9" s="1">
        <f>B9/40</f>
        <v>4.4000000000000004</v>
      </c>
    </row>
    <row r="10" spans="1:5">
      <c r="A10" s="4" t="s">
        <v>41</v>
      </c>
      <c r="B10" s="1">
        <v>168</v>
      </c>
      <c r="C10" s="1">
        <f t="shared" ref="C10:C20" si="0">B10/40</f>
        <v>4.2</v>
      </c>
    </row>
    <row r="11" spans="1:5">
      <c r="A11" s="4" t="s">
        <v>42</v>
      </c>
      <c r="B11" s="1">
        <v>176</v>
      </c>
      <c r="C11" s="1">
        <f t="shared" si="0"/>
        <v>4.4000000000000004</v>
      </c>
    </row>
    <row r="12" spans="1:5">
      <c r="A12" s="4" t="s">
        <v>43</v>
      </c>
      <c r="B12" s="1">
        <v>168</v>
      </c>
      <c r="C12" s="1">
        <f t="shared" si="0"/>
        <v>4.2</v>
      </c>
    </row>
    <row r="13" spans="1:5">
      <c r="A13" s="4" t="s">
        <v>44</v>
      </c>
      <c r="B13" s="1">
        <v>184</v>
      </c>
      <c r="C13" s="1">
        <f t="shared" si="0"/>
        <v>4.5999999999999996</v>
      </c>
    </row>
    <row r="14" spans="1:5">
      <c r="A14" s="4" t="s">
        <v>45</v>
      </c>
      <c r="B14" s="1">
        <v>168</v>
      </c>
      <c r="C14" s="1">
        <f t="shared" si="0"/>
        <v>4.2</v>
      </c>
    </row>
    <row r="15" spans="1:5">
      <c r="A15" s="4" t="s">
        <v>46</v>
      </c>
      <c r="B15" s="1">
        <v>176</v>
      </c>
      <c r="C15" s="1">
        <f t="shared" si="0"/>
        <v>4.4000000000000004</v>
      </c>
    </row>
    <row r="16" spans="1:5">
      <c r="A16" s="4" t="s">
        <v>47</v>
      </c>
      <c r="B16" s="1">
        <v>184</v>
      </c>
      <c r="C16" s="1">
        <f t="shared" si="0"/>
        <v>4.5999999999999996</v>
      </c>
    </row>
    <row r="17" spans="1:3">
      <c r="A17" s="4" t="s">
        <v>48</v>
      </c>
      <c r="B17" s="1">
        <v>160</v>
      </c>
      <c r="C17" s="1">
        <f t="shared" si="0"/>
        <v>4</v>
      </c>
    </row>
    <row r="18" spans="1:3">
      <c r="A18" s="4" t="s">
        <v>49</v>
      </c>
      <c r="B18" s="1">
        <v>184</v>
      </c>
      <c r="C18" s="1">
        <f t="shared" si="0"/>
        <v>4.5999999999999996</v>
      </c>
    </row>
    <row r="19" spans="1:3">
      <c r="A19" s="4" t="s">
        <v>50</v>
      </c>
      <c r="B19" s="1">
        <v>176</v>
      </c>
      <c r="C19" s="1">
        <f t="shared" si="0"/>
        <v>4.4000000000000004</v>
      </c>
    </row>
    <row r="20" spans="1:3">
      <c r="A20" s="4" t="s">
        <v>51</v>
      </c>
      <c r="B20" s="1">
        <v>168</v>
      </c>
      <c r="C20" s="1">
        <f t="shared" si="0"/>
        <v>4.2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H42"/>
  <sheetViews>
    <sheetView zoomScaleNormal="100" workbookViewId="0">
      <selection activeCell="C1" sqref="C1"/>
    </sheetView>
  </sheetViews>
  <sheetFormatPr defaultRowHeight="12.75"/>
  <cols>
    <col min="1" max="1" width="7.7109375" customWidth="1"/>
    <col min="2" max="2" width="28.28515625" customWidth="1"/>
    <col min="3" max="3" width="37.140625" customWidth="1"/>
    <col min="4" max="4" width="4.42578125" customWidth="1"/>
    <col min="5" max="5" width="31.42578125" customWidth="1"/>
    <col min="6" max="6" width="8.85546875" customWidth="1"/>
    <col min="7" max="7" width="7.5703125" customWidth="1"/>
    <col min="8" max="8" width="43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1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66"/>
      <c r="C42" s="66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H41"/>
  <sheetViews>
    <sheetView zoomScaleNormal="100" workbookViewId="0">
      <selection activeCell="C6" sqref="C6"/>
    </sheetView>
  </sheetViews>
  <sheetFormatPr defaultRowHeight="12.75"/>
  <cols>
    <col min="1" max="1" width="4.85546875" customWidth="1"/>
    <col min="2" max="2" width="28.140625" customWidth="1"/>
    <col min="3" max="3" width="38" customWidth="1"/>
    <col min="5" max="5" width="31.28515625" customWidth="1"/>
    <col min="6" max="6" width="8.7109375" customWidth="1"/>
    <col min="8" max="8" width="37.57031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pageSetup paperSize="9" orientation="portrait" horizontalDpi="4294967292" verticalDpi="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41"/>
  <sheetViews>
    <sheetView topLeftCell="C1" zoomScaleNormal="100" workbookViewId="0">
      <selection activeCell="C10" sqref="C10"/>
    </sheetView>
  </sheetViews>
  <sheetFormatPr defaultRowHeight="12.75"/>
  <cols>
    <col min="1" max="1" width="7.7109375" customWidth="1"/>
    <col min="2" max="2" width="28.28515625" customWidth="1"/>
    <col min="3" max="3" width="32.28515625" customWidth="1"/>
    <col min="5" max="5" width="31.42578125" customWidth="1"/>
    <col min="6" max="6" width="4.7109375" customWidth="1"/>
    <col min="8" max="8" width="39.14062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H41"/>
  <sheetViews>
    <sheetView topLeftCell="C1" zoomScaleNormal="100" workbookViewId="0">
      <selection activeCell="C1" sqref="C1"/>
    </sheetView>
  </sheetViews>
  <sheetFormatPr defaultRowHeight="12.75"/>
  <cols>
    <col min="1" max="1" width="6" customWidth="1"/>
    <col min="2" max="2" width="28.28515625" customWidth="1"/>
    <col min="3" max="3" width="31.85546875" customWidth="1"/>
    <col min="5" max="5" width="30.85546875" customWidth="1"/>
    <col min="6" max="6" width="6.7109375" customWidth="1"/>
    <col min="8" max="8" width="36.7109375" customWidth="1"/>
  </cols>
  <sheetData>
    <row r="1" spans="1:8">
      <c r="A1" s="17">
        <v>0</v>
      </c>
      <c r="B1" s="39" t="s">
        <v>17</v>
      </c>
      <c r="C1" s="29"/>
      <c r="E1" s="31" t="s">
        <v>55</v>
      </c>
      <c r="F1" s="39" t="s">
        <v>22</v>
      </c>
      <c r="G1" s="39" t="s">
        <v>77</v>
      </c>
      <c r="H1" s="30">
        <f>C1</f>
        <v>0</v>
      </c>
    </row>
    <row r="2" spans="1:8">
      <c r="A2" s="61"/>
      <c r="B2" s="59" t="s">
        <v>96</v>
      </c>
      <c r="C2" s="60">
        <v>0</v>
      </c>
      <c r="E2" s="38" t="s">
        <v>78</v>
      </c>
      <c r="F2" s="77">
        <f>kalkulacija_izdelka!C5</f>
        <v>0</v>
      </c>
      <c r="G2" s="33">
        <v>1</v>
      </c>
      <c r="H2" s="53">
        <f>kalkulacija_izdelka!B5</f>
        <v>0</v>
      </c>
    </row>
    <row r="3" spans="1:8">
      <c r="A3" s="14">
        <v>1</v>
      </c>
      <c r="B3" s="28" t="s">
        <v>80</v>
      </c>
      <c r="C3" s="27">
        <v>0</v>
      </c>
      <c r="E3" s="19" t="s">
        <v>79</v>
      </c>
      <c r="F3" s="33">
        <f>kalkulacija_izdelka!C5</f>
        <v>0</v>
      </c>
      <c r="G3" s="69"/>
      <c r="H3" s="2">
        <f>H2*G3</f>
        <v>0</v>
      </c>
    </row>
    <row r="4" spans="1:8">
      <c r="A4" s="14">
        <v>2</v>
      </c>
      <c r="B4" s="14" t="s">
        <v>60</v>
      </c>
      <c r="C4" s="15">
        <f>C5+C6+C7</f>
        <v>0</v>
      </c>
      <c r="E4" s="33" t="s">
        <v>57</v>
      </c>
      <c r="F4" s="66"/>
      <c r="G4" s="33"/>
      <c r="H4" s="68">
        <f>C13</f>
        <v>0</v>
      </c>
    </row>
    <row r="5" spans="1:8">
      <c r="A5" s="3" t="s">
        <v>61</v>
      </c>
      <c r="B5" s="1" t="s">
        <v>59</v>
      </c>
      <c r="C5" s="25">
        <v>0</v>
      </c>
      <c r="E5" s="38" t="s">
        <v>56</v>
      </c>
      <c r="F5" s="24"/>
      <c r="G5" s="33"/>
      <c r="H5" s="54" t="e">
        <f>G2/G3</f>
        <v>#DIV/0!</v>
      </c>
    </row>
    <row r="6" spans="1:8">
      <c r="A6" s="3" t="s">
        <v>62</v>
      </c>
      <c r="B6" s="8" t="s">
        <v>63</v>
      </c>
      <c r="C6" s="25">
        <v>0</v>
      </c>
      <c r="E6" s="35" t="s">
        <v>74</v>
      </c>
      <c r="F6" s="71"/>
      <c r="G6" s="35"/>
      <c r="H6" s="67">
        <f>IF(H4=0,0,H4/H3)</f>
        <v>0</v>
      </c>
    </row>
    <row r="7" spans="1:8">
      <c r="A7" s="3" t="s">
        <v>69</v>
      </c>
      <c r="B7" s="8" t="s">
        <v>64</v>
      </c>
      <c r="C7" s="25">
        <v>0</v>
      </c>
      <c r="E7" s="62"/>
      <c r="F7" s="195"/>
      <c r="G7" s="195"/>
      <c r="H7" s="195"/>
    </row>
    <row r="8" spans="1:8">
      <c r="A8" s="16" t="s">
        <v>70</v>
      </c>
      <c r="B8" s="14" t="s">
        <v>65</v>
      </c>
      <c r="C8" s="27">
        <v>0</v>
      </c>
    </row>
    <row r="9" spans="1:8">
      <c r="A9" s="16" t="s">
        <v>34</v>
      </c>
      <c r="B9" s="14" t="s">
        <v>66</v>
      </c>
      <c r="C9" s="15">
        <f>C10+C11+C12</f>
        <v>0</v>
      </c>
    </row>
    <row r="10" spans="1:8">
      <c r="A10" s="3" t="s">
        <v>71</v>
      </c>
      <c r="B10" s="8" t="s">
        <v>67</v>
      </c>
      <c r="C10" s="25">
        <v>0</v>
      </c>
    </row>
    <row r="11" spans="1:8">
      <c r="A11" s="3" t="s">
        <v>72</v>
      </c>
      <c r="B11" s="20" t="s">
        <v>75</v>
      </c>
      <c r="C11" s="25">
        <v>0</v>
      </c>
      <c r="F11" s="40"/>
      <c r="G11" s="40"/>
      <c r="H11" s="41"/>
    </row>
    <row r="12" spans="1:8">
      <c r="A12" s="3" t="s">
        <v>73</v>
      </c>
      <c r="B12" s="8" t="s">
        <v>68</v>
      </c>
      <c r="C12" s="25">
        <v>0</v>
      </c>
    </row>
    <row r="13" spans="1:8">
      <c r="A13" s="1">
        <v>5</v>
      </c>
      <c r="B13" s="20" t="s">
        <v>97</v>
      </c>
      <c r="C13" s="65">
        <f>(C3+C4+C8+C9)*C2</f>
        <v>0</v>
      </c>
    </row>
    <row r="14" spans="1:8">
      <c r="A14" s="1">
        <v>6</v>
      </c>
      <c r="B14" s="20" t="s">
        <v>98</v>
      </c>
      <c r="C14" s="64" t="e">
        <f>C13/C2</f>
        <v>#DIV/0!</v>
      </c>
    </row>
    <row r="16" spans="1:8">
      <c r="A16" s="58"/>
      <c r="B16" s="38" t="s">
        <v>99</v>
      </c>
      <c r="C16" s="78"/>
    </row>
    <row r="17" spans="1:8">
      <c r="A17" s="58"/>
      <c r="B17" s="38" t="s">
        <v>100</v>
      </c>
      <c r="C17" s="78"/>
    </row>
    <row r="18" spans="1:8">
      <c r="A18" s="58"/>
      <c r="B18" s="38" t="s">
        <v>101</v>
      </c>
      <c r="C18" s="78"/>
    </row>
    <row r="19" spans="1:8">
      <c r="A19" s="58"/>
      <c r="B19" s="38" t="s">
        <v>102</v>
      </c>
      <c r="C19" s="78"/>
    </row>
    <row r="20" spans="1:8">
      <c r="A20" s="58"/>
      <c r="B20" s="38" t="s">
        <v>103</v>
      </c>
      <c r="C20" s="78"/>
    </row>
    <row r="21" spans="1:8">
      <c r="A21" s="58"/>
      <c r="B21" s="38" t="s">
        <v>104</v>
      </c>
      <c r="C21" s="78"/>
    </row>
    <row r="22" spans="1:8">
      <c r="A22" s="58"/>
      <c r="B22" s="38" t="s">
        <v>105</v>
      </c>
      <c r="C22" s="78"/>
      <c r="H22" s="55"/>
    </row>
    <row r="23" spans="1:8">
      <c r="B23" s="24"/>
      <c r="C23" s="24"/>
    </row>
    <row r="24" spans="1:8">
      <c r="B24" s="24"/>
      <c r="C24" s="24"/>
    </row>
    <row r="25" spans="1:8">
      <c r="B25" s="24"/>
      <c r="C25" s="24"/>
    </row>
    <row r="26" spans="1:8">
      <c r="B26" s="24"/>
      <c r="C26" s="24"/>
    </row>
    <row r="27" spans="1:8">
      <c r="B27" s="24"/>
      <c r="C27" s="24"/>
    </row>
    <row r="28" spans="1:8">
      <c r="B28" s="24"/>
      <c r="C28" s="24"/>
    </row>
    <row r="29" spans="1:8">
      <c r="B29" s="24"/>
      <c r="C29" s="24"/>
    </row>
    <row r="30" spans="1:8">
      <c r="B30" s="24"/>
      <c r="C30" s="24"/>
    </row>
    <row r="31" spans="1:8">
      <c r="B31" s="24"/>
      <c r="C31" s="24"/>
    </row>
    <row r="32" spans="1:8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</sheetData>
  <sheetProtection sheet="1" selectLockedCells="1"/>
  <mergeCells count="1">
    <mergeCell ref="F7:H7"/>
  </mergeCells>
  <phoneticPr fontId="1" type="noConversion"/>
  <pageMargins left="0.75" right="0.75" top="1" bottom="1" header="0" footer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50</vt:i4>
      </vt:variant>
    </vt:vector>
  </HeadingPairs>
  <TitlesOfParts>
    <vt:vector size="50" baseType="lpstr">
      <vt:lpstr>kalkulacija_izdelka</vt:lpstr>
      <vt:lpstr>material</vt:lpstr>
      <vt:lpstr>surovina</vt:lpstr>
      <vt:lpstr>racun</vt:lpstr>
      <vt:lpstr>osn_sreds</vt:lpstr>
      <vt:lpstr>str_stroj1</vt:lpstr>
      <vt:lpstr>str_stroj2</vt:lpstr>
      <vt:lpstr>str_stroj3</vt:lpstr>
      <vt:lpstr>str_stroj4</vt:lpstr>
      <vt:lpstr>str_stroj5</vt:lpstr>
      <vt:lpstr>str_stroj6</vt:lpstr>
      <vt:lpstr>str_stroj7</vt:lpstr>
      <vt:lpstr>str_stroj8</vt:lpstr>
      <vt:lpstr>str_stroj9</vt:lpstr>
      <vt:lpstr>str_stroj10</vt:lpstr>
      <vt:lpstr>str_stroj11</vt:lpstr>
      <vt:lpstr>str_stroj12</vt:lpstr>
      <vt:lpstr>str_stroj13</vt:lpstr>
      <vt:lpstr>str_stroj14</vt:lpstr>
      <vt:lpstr>str_stroj15</vt:lpstr>
      <vt:lpstr>str_stroj16</vt:lpstr>
      <vt:lpstr>str_stroj17</vt:lpstr>
      <vt:lpstr>str_stroj18</vt:lpstr>
      <vt:lpstr>str_stroj19</vt:lpstr>
      <vt:lpstr>str_stroj20</vt:lpstr>
      <vt:lpstr>drob_inven</vt:lpstr>
      <vt:lpstr>inven1</vt:lpstr>
      <vt:lpstr>inven2</vt:lpstr>
      <vt:lpstr>inven3</vt:lpstr>
      <vt:lpstr>inven4</vt:lpstr>
      <vt:lpstr>inven5</vt:lpstr>
      <vt:lpstr>inven6</vt:lpstr>
      <vt:lpstr>inven7</vt:lpstr>
      <vt:lpstr>inven8</vt:lpstr>
      <vt:lpstr>inven9</vt:lpstr>
      <vt:lpstr>inven10</vt:lpstr>
      <vt:lpstr>inven11</vt:lpstr>
      <vt:lpstr>inven12</vt:lpstr>
      <vt:lpstr>inven13</vt:lpstr>
      <vt:lpstr>inven14</vt:lpstr>
      <vt:lpstr>inven15</vt:lpstr>
      <vt:lpstr>inven16</vt:lpstr>
      <vt:lpstr>inven17</vt:lpstr>
      <vt:lpstr>inven18</vt:lpstr>
      <vt:lpstr>inven19</vt:lpstr>
      <vt:lpstr>inven20</vt:lpstr>
      <vt:lpstr>delo</vt:lpstr>
      <vt:lpstr>storitve</vt:lpstr>
      <vt:lpstr>cenik_stor</vt:lpstr>
      <vt:lpstr>št.del. ur</vt:lpstr>
    </vt:vector>
  </TitlesOfParts>
  <Company>Joni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Cernilec</dc:creator>
  <cp:lastModifiedBy>Janez Černilec</cp:lastModifiedBy>
  <dcterms:created xsi:type="dcterms:W3CDTF">2011-12-15T03:23:14Z</dcterms:created>
  <dcterms:modified xsi:type="dcterms:W3CDTF">2023-03-28T05:39:57Z</dcterms:modified>
</cp:coreProperties>
</file>